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50" activeTab="6"/>
  </bookViews>
  <sheets>
    <sheet name="IGF" sheetId="1" r:id="rId1"/>
    <sheet name="DACF and MP" sheetId="2" r:id="rId2"/>
    <sheet name="DACF-RFG" sheetId="3" r:id="rId3"/>
    <sheet name="PWD" sheetId="6" r:id="rId4"/>
    <sheet name="GoG" sheetId="4" r:id="rId5"/>
    <sheet name="MDF" sheetId="15" r:id="rId6"/>
    <sheet name="All Funding Source" sheetId="16" r:id="rId7"/>
    <sheet name="Sheet2" sheetId="17" r:id="rId8"/>
    <sheet name="2023 Composit" sheetId="18" r:id="rId9"/>
    <sheet name="Sheet1" sheetId="19" r:id="rId10"/>
  </sheets>
  <definedNames>
    <definedName name="_xlnm.Print_Area" localSheetId="6">'All Funding Source'!$A$2:$B$16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5" i="1" l="1"/>
  <c r="E9" i="1"/>
  <c r="E30" i="1" l="1"/>
  <c r="B16" i="16" l="1"/>
  <c r="E10" i="16"/>
  <c r="E79" i="2"/>
  <c r="E33" i="2" l="1"/>
  <c r="E20" i="2"/>
  <c r="E61" i="2"/>
  <c r="E48" i="2"/>
  <c r="E44" i="4" l="1"/>
  <c r="E22" i="4"/>
  <c r="E21" i="4"/>
  <c r="E13" i="4"/>
  <c r="E8" i="4" l="1"/>
  <c r="E6" i="4" l="1"/>
  <c r="E10" i="3" l="1"/>
  <c r="E6" i="3"/>
  <c r="E9" i="3"/>
  <c r="E15" i="15" l="1"/>
  <c r="H23" i="19" l="1"/>
  <c r="E26" i="19"/>
  <c r="E20" i="19" l="1"/>
  <c r="E34" i="19"/>
  <c r="E64" i="19"/>
  <c r="E82" i="19" l="1"/>
  <c r="E81" i="19"/>
  <c r="E80" i="19"/>
  <c r="E79" i="19"/>
  <c r="G78" i="19"/>
  <c r="E78" i="19"/>
  <c r="G77" i="19"/>
  <c r="E77" i="19"/>
  <c r="G76" i="19"/>
  <c r="E76" i="19"/>
  <c r="E73" i="19"/>
  <c r="E72" i="19"/>
  <c r="E71" i="19"/>
  <c r="E70" i="19"/>
  <c r="E69" i="19"/>
  <c r="E66" i="19"/>
  <c r="E65" i="19"/>
  <c r="E63" i="19"/>
  <c r="E62" i="19"/>
  <c r="E60" i="19"/>
  <c r="E59" i="19"/>
  <c r="E58" i="19"/>
  <c r="E57" i="19"/>
  <c r="E55" i="19"/>
  <c r="E54" i="19"/>
  <c r="E50" i="19"/>
  <c r="E49" i="19"/>
  <c r="E48" i="19"/>
  <c r="E45" i="19"/>
  <c r="E43" i="19"/>
  <c r="E40" i="19"/>
  <c r="E37" i="19"/>
  <c r="E36" i="19"/>
  <c r="E33" i="19"/>
  <c r="E32" i="19"/>
  <c r="E31" i="19"/>
  <c r="E30" i="19"/>
  <c r="E28" i="19"/>
  <c r="E27" i="19"/>
  <c r="E24" i="19"/>
  <c r="E23" i="19"/>
  <c r="E21" i="19"/>
  <c r="E19" i="19"/>
  <c r="E18" i="19"/>
  <c r="E15" i="19"/>
  <c r="E13" i="19"/>
  <c r="E11" i="19"/>
  <c r="E10" i="19"/>
  <c r="E9" i="19"/>
  <c r="E8" i="19"/>
  <c r="E7" i="19"/>
  <c r="E5" i="19"/>
  <c r="E83" i="19" l="1"/>
  <c r="E120" i="18"/>
  <c r="E119" i="18"/>
  <c r="E118" i="18"/>
  <c r="E117" i="18"/>
  <c r="E116" i="18"/>
  <c r="E113" i="18"/>
  <c r="E111" i="18"/>
  <c r="E110" i="18"/>
  <c r="E109" i="18"/>
  <c r="E106" i="18"/>
  <c r="E105" i="18"/>
  <c r="E103" i="18"/>
  <c r="E102" i="18"/>
  <c r="E101" i="18"/>
  <c r="E100" i="18"/>
  <c r="E98" i="18"/>
  <c r="E95" i="18"/>
  <c r="E94" i="18"/>
  <c r="E93" i="18"/>
  <c r="E92" i="18"/>
  <c r="E91" i="18"/>
  <c r="E90" i="18"/>
  <c r="E89" i="18"/>
  <c r="E88" i="18"/>
  <c r="E87" i="18"/>
  <c r="E86" i="18"/>
  <c r="E84" i="18"/>
  <c r="E83" i="18"/>
  <c r="E82" i="18"/>
  <c r="E81" i="18"/>
  <c r="E78" i="18"/>
  <c r="E75" i="18"/>
  <c r="E74" i="18"/>
  <c r="E73" i="18"/>
  <c r="E71" i="18"/>
  <c r="E69" i="18"/>
  <c r="E68" i="18"/>
  <c r="E67" i="18"/>
  <c r="E66" i="18"/>
  <c r="E62" i="18"/>
  <c r="E61" i="18"/>
  <c r="E60" i="18"/>
  <c r="E58" i="18"/>
  <c r="E57" i="18"/>
  <c r="E56" i="18"/>
  <c r="E55" i="18"/>
  <c r="E54" i="18"/>
  <c r="E53" i="18"/>
  <c r="E52" i="18"/>
  <c r="E51" i="18"/>
  <c r="E49" i="18"/>
  <c r="E48" i="18"/>
  <c r="E47" i="18"/>
  <c r="E46" i="18"/>
  <c r="E45" i="18"/>
  <c r="E43" i="18"/>
  <c r="E41" i="18"/>
  <c r="E40" i="18"/>
  <c r="E38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121" i="18" s="1"/>
  <c r="E6" i="1" l="1"/>
  <c r="A7" i="17" l="1"/>
  <c r="B9" i="17" s="1"/>
  <c r="E29" i="2" l="1"/>
  <c r="E19" i="2" l="1"/>
  <c r="E18" i="2"/>
  <c r="E70" i="2"/>
  <c r="E66" i="2"/>
  <c r="E11" i="2" l="1"/>
  <c r="E56" i="1" l="1"/>
  <c r="E41" i="2" l="1"/>
  <c r="E38" i="4" l="1"/>
  <c r="E36" i="4"/>
  <c r="E42" i="1"/>
  <c r="E48" i="1" l="1"/>
  <c r="E119" i="1"/>
  <c r="E47" i="1"/>
  <c r="E71" i="2" l="1"/>
  <c r="E69" i="2"/>
  <c r="E60" i="2"/>
  <c r="E23" i="2"/>
  <c r="E21" i="2"/>
  <c r="E47" i="2"/>
  <c r="E46" i="2"/>
  <c r="E37" i="4"/>
  <c r="E23" i="4" l="1"/>
  <c r="E20" i="4"/>
  <c r="E19" i="4"/>
  <c r="E18" i="4"/>
  <c r="E17" i="4"/>
  <c r="E24" i="4" l="1"/>
  <c r="E12" i="4"/>
  <c r="E9" i="4"/>
  <c r="E10" i="4" l="1"/>
  <c r="E14" i="4"/>
  <c r="E45" i="4"/>
  <c r="E43" i="4"/>
  <c r="E42" i="4"/>
  <c r="E41" i="4"/>
  <c r="E46" i="4" l="1"/>
  <c r="A10" i="17" l="1"/>
  <c r="E33" i="4" l="1"/>
  <c r="E34" i="4" s="1"/>
  <c r="E5" i="3" l="1"/>
  <c r="E14" i="15" l="1"/>
  <c r="E22" i="15" l="1"/>
  <c r="E54" i="4" l="1"/>
  <c r="E77" i="2" l="1"/>
  <c r="E43" i="2" l="1"/>
  <c r="E81" i="2" l="1"/>
  <c r="E8" i="15" l="1"/>
  <c r="E99" i="1" l="1"/>
  <c r="E33" i="1"/>
  <c r="E20" i="15" l="1"/>
  <c r="E19" i="15"/>
  <c r="E18" i="15"/>
  <c r="E19" i="6"/>
  <c r="E18" i="6"/>
  <c r="E17" i="6"/>
  <c r="E101" i="1" l="1"/>
  <c r="E31" i="1"/>
  <c r="E25" i="1"/>
  <c r="E46" i="1"/>
  <c r="E45" i="1"/>
  <c r="E17" i="15" l="1"/>
  <c r="A5" i="17" l="1"/>
  <c r="E5" i="15"/>
  <c r="E15" i="6" l="1"/>
  <c r="E17" i="1"/>
  <c r="E55" i="2" l="1"/>
  <c r="E13" i="2"/>
  <c r="E68" i="2"/>
  <c r="E9" i="2"/>
  <c r="E10" i="2"/>
  <c r="E8" i="2"/>
  <c r="E7" i="2"/>
  <c r="E67" i="2" l="1"/>
  <c r="E62" i="2"/>
  <c r="E59" i="2"/>
  <c r="E57" i="2"/>
  <c r="E78" i="2"/>
  <c r="E80" i="2" l="1"/>
  <c r="E76" i="2"/>
  <c r="G76" i="2"/>
  <c r="E75" i="2"/>
  <c r="G75" i="2"/>
  <c r="E74" i="2"/>
  <c r="G74" i="2"/>
  <c r="E82" i="2" l="1"/>
  <c r="A4" i="17" s="1"/>
  <c r="G35" i="1"/>
  <c r="E47" i="4" l="1"/>
  <c r="E83" i="1" l="1"/>
  <c r="E82" i="1"/>
  <c r="E81" i="1"/>
  <c r="E73" i="1" l="1"/>
  <c r="E72" i="1"/>
  <c r="E80" i="1"/>
  <c r="G80" i="1" s="1"/>
  <c r="E89" i="1"/>
  <c r="E97" i="1"/>
  <c r="E77" i="1" l="1"/>
  <c r="E93" i="1"/>
  <c r="E54" i="1" l="1"/>
  <c r="E5" i="2"/>
  <c r="E15" i="2"/>
  <c r="E24" i="2"/>
  <c r="E26" i="2"/>
  <c r="E27" i="2"/>
  <c r="E30" i="2"/>
  <c r="E31" i="2"/>
  <c r="E32" i="2"/>
  <c r="E34" i="2"/>
  <c r="E35" i="2"/>
  <c r="E51" i="2"/>
  <c r="E52" i="2"/>
  <c r="E54" i="2"/>
  <c r="E56" i="2"/>
  <c r="E63" i="2"/>
  <c r="E23" i="15"/>
  <c r="E12" i="15"/>
  <c r="E10" i="15"/>
  <c r="E9" i="15"/>
  <c r="E7" i="15"/>
  <c r="E6" i="15"/>
  <c r="E72" i="2" l="1"/>
  <c r="E24" i="15"/>
  <c r="A11" i="17" s="1"/>
  <c r="A3" i="17" l="1"/>
  <c r="E83" i="2"/>
  <c r="E9" i="6"/>
  <c r="E10" i="6"/>
  <c r="E11" i="6"/>
  <c r="E12" i="6"/>
  <c r="E13" i="6"/>
  <c r="E14" i="6"/>
  <c r="E16" i="6"/>
  <c r="E8" i="6"/>
  <c r="E7" i="6"/>
  <c r="E6" i="6"/>
  <c r="E20" i="6" l="1"/>
  <c r="A6" i="17" s="1"/>
  <c r="E29" i="4"/>
  <c r="E30" i="4"/>
  <c r="H29" i="4"/>
  <c r="H30" i="4"/>
  <c r="E28" i="4"/>
  <c r="E52" i="4" s="1"/>
  <c r="H28" i="4"/>
  <c r="E27" i="4"/>
  <c r="H27" i="4"/>
  <c r="E116" i="1" l="1"/>
  <c r="E118" i="1" l="1"/>
  <c r="E117" i="1"/>
  <c r="E112" i="1"/>
  <c r="E110" i="1"/>
  <c r="E109" i="1"/>
  <c r="E108" i="1"/>
  <c r="E105" i="1"/>
  <c r="E104" i="1"/>
  <c r="E102" i="1" l="1"/>
  <c r="E100" i="1"/>
  <c r="E94" i="1"/>
  <c r="E92" i="1"/>
  <c r="E91" i="1"/>
  <c r="E90" i="1"/>
  <c r="E88" i="1"/>
  <c r="E87" i="1"/>
  <c r="E86" i="1"/>
  <c r="E85" i="1"/>
  <c r="E74" i="1" l="1"/>
  <c r="E66" i="1"/>
  <c r="E65" i="1"/>
  <c r="E68" i="1"/>
  <c r="E67" i="1"/>
  <c r="G67" i="1"/>
  <c r="E61" i="1"/>
  <c r="E60" i="1"/>
  <c r="E59" i="1"/>
  <c r="E55" i="1"/>
  <c r="E57" i="1"/>
  <c r="E50" i="1" l="1"/>
  <c r="E40" i="1" l="1"/>
  <c r="E39" i="1"/>
  <c r="E37" i="1" l="1"/>
  <c r="E34" i="1"/>
  <c r="E32" i="1"/>
  <c r="E29" i="1"/>
  <c r="E28" i="1"/>
  <c r="E27" i="1"/>
  <c r="E26" i="1"/>
  <c r="E24" i="1"/>
  <c r="E23" i="1"/>
  <c r="E22" i="1"/>
  <c r="E21" i="1"/>
  <c r="E20" i="1"/>
  <c r="E19" i="1"/>
  <c r="E18" i="1"/>
  <c r="E16" i="1"/>
  <c r="E15" i="1"/>
  <c r="E14" i="1"/>
  <c r="E13" i="1"/>
  <c r="E12" i="1"/>
  <c r="E11" i="1"/>
  <c r="E70" i="1"/>
  <c r="E10" i="1"/>
  <c r="E44" i="1"/>
  <c r="E8" i="1" l="1"/>
  <c r="E7" i="1"/>
  <c r="E53" i="1" l="1"/>
  <c r="E52" i="1"/>
  <c r="E51" i="1"/>
  <c r="E120" i="1" l="1"/>
  <c r="A2" i="17" s="1"/>
  <c r="A12" i="17" s="1"/>
  <c r="E74" i="19"/>
  <c r="H75" i="19" s="1"/>
  <c r="E84" i="19" l="1"/>
</calcChain>
</file>

<file path=xl/sharedStrings.xml><?xml version="1.0" encoding="utf-8"?>
<sst xmlns="http://schemas.openxmlformats.org/spreadsheetml/2006/main" count="883" uniqueCount="478">
  <si>
    <t>EXPENDITURE</t>
  </si>
  <si>
    <t>BUDGET LINES</t>
  </si>
  <si>
    <t>CODES</t>
  </si>
  <si>
    <t>DACF</t>
  </si>
  <si>
    <t>TOTAL</t>
  </si>
  <si>
    <t>JUSTIFICATION</t>
  </si>
  <si>
    <t>SUB-PROGRAMME : SP1.1  General Administration</t>
  </si>
  <si>
    <t>Transfer Grant</t>
  </si>
  <si>
    <t>To cater for Non-availability &amp; grants</t>
  </si>
  <si>
    <t>Overtime Allowance</t>
  </si>
  <si>
    <t>For watchmen &amp; cleaners</t>
  </si>
  <si>
    <t>To pay for revenue consultants &amp; commission collectors</t>
  </si>
  <si>
    <t>Support to Education</t>
  </si>
  <si>
    <t>Support to brilliant but needy students</t>
  </si>
  <si>
    <t>Contributions</t>
  </si>
  <si>
    <t>To support in communities' activities</t>
  </si>
  <si>
    <t>Medical Support</t>
  </si>
  <si>
    <t>To assist needy people pay their medical bills</t>
  </si>
  <si>
    <t>Bank charges</t>
  </si>
  <si>
    <t>Donation</t>
  </si>
  <si>
    <t xml:space="preserve">To support activities of organisations and groups </t>
  </si>
  <si>
    <t>Office Facilities, Supplies &amp; Accessories</t>
  </si>
  <si>
    <t>Stationery</t>
  </si>
  <si>
    <t>To procure stationery for office use</t>
  </si>
  <si>
    <t>Refreshment Items</t>
  </si>
  <si>
    <t>Purchase of food stuffs to official guests</t>
  </si>
  <si>
    <t>Electricity charges</t>
  </si>
  <si>
    <t>To pay for Electricity bills</t>
  </si>
  <si>
    <t>Water charges</t>
  </si>
  <si>
    <t>To pay for water bills</t>
  </si>
  <si>
    <t>To pay for communication charges</t>
  </si>
  <si>
    <t>Postal charges</t>
  </si>
  <si>
    <t>To pay for postal charges</t>
  </si>
  <si>
    <t xml:space="preserve">Cleaning Materials </t>
  </si>
  <si>
    <t>To buy toiletries for the cleaning of the offices</t>
  </si>
  <si>
    <t>Hotel Accommodation</t>
  </si>
  <si>
    <t>Accommodation for official guests</t>
  </si>
  <si>
    <t>Residential Accommodation</t>
  </si>
  <si>
    <t>Rent of accommodation for newly posted staff</t>
  </si>
  <si>
    <t>Office Accommodation</t>
  </si>
  <si>
    <t>Rental of other Transport</t>
  </si>
  <si>
    <t>To pay for rent of vehicles for official travels</t>
  </si>
  <si>
    <t>Local Travel Cost</t>
  </si>
  <si>
    <t>T&amp;T for workshops, meetings, monitoring etc</t>
  </si>
  <si>
    <t>Night Allowance</t>
  </si>
  <si>
    <t>Fuel &amp; Rubricant</t>
  </si>
  <si>
    <t>To cater for rubrication &amp; routine servicing of official vehicles</t>
  </si>
  <si>
    <t>Maint. &amp; Repairs of official vehicle</t>
  </si>
  <si>
    <t>To cater for general maintenance &amp; repairs of official vehicles</t>
  </si>
  <si>
    <t>Running Cost</t>
  </si>
  <si>
    <t>Fuel for official vehicles</t>
  </si>
  <si>
    <t>Purchase of petty tools</t>
  </si>
  <si>
    <t>Repairs of street light and Purchase  of  poles   to communities</t>
  </si>
  <si>
    <t>To repair of street lights in communities to make them safe at night.</t>
  </si>
  <si>
    <t>Refreshments</t>
  </si>
  <si>
    <t>Provision for official Day Celebrations</t>
  </si>
  <si>
    <t xml:space="preserve">Organization and celebration of  all statutory occasions </t>
  </si>
  <si>
    <t>Staff Welfare</t>
  </si>
  <si>
    <t>To promote the welfare of staff</t>
  </si>
  <si>
    <t>To assist communities to complete their self-initiated projects</t>
  </si>
  <si>
    <t>To motivate and encourage staff to stay and work</t>
  </si>
  <si>
    <t>Support for MUSEC activities</t>
  </si>
  <si>
    <t>To help combact crimes in the Municipality</t>
  </si>
  <si>
    <t xml:space="preserve">SUB-PROGRAMME : SP1.3:  Human Resource Management </t>
  </si>
  <si>
    <t>Traveling Cost</t>
  </si>
  <si>
    <t>Implementation of revenue mobilization  improvement action plan</t>
  </si>
  <si>
    <t>SP1.5  Legislative Oversights</t>
  </si>
  <si>
    <t>To enable the Assembly orgainise its various meetings</t>
  </si>
  <si>
    <t xml:space="preserve">Gazzeting of Fee-Fixing </t>
  </si>
  <si>
    <t>To pay for gazzeting of fee-fixing resolution &amp; Bye laws to ensure good governance</t>
  </si>
  <si>
    <t>Support to Traditional Authorities</t>
  </si>
  <si>
    <t xml:space="preserve">Payment to support Traditional Authorities </t>
  </si>
  <si>
    <t>Publicity/Advertisement</t>
  </si>
  <si>
    <t>Local travel cost</t>
  </si>
  <si>
    <t>Value Books</t>
  </si>
  <si>
    <t>To pay for the GCR, &amp; other materials</t>
  </si>
  <si>
    <t>Clothing &amp; Uniforms</t>
  </si>
  <si>
    <t>PROGRAMME : INFRASTRUCTURE DELIVERY AND MANAGEMENT</t>
  </si>
  <si>
    <t>Provision for vehicle insurance cover</t>
  </si>
  <si>
    <t>To pay for insurance cover of the official vehicles</t>
  </si>
  <si>
    <t>Maintenance of Official Vehicles</t>
  </si>
  <si>
    <t>Repairs &amp; servicing of official vehicles</t>
  </si>
  <si>
    <t>Organizing technical sub committee, spatial planning committee meetings and site inspection exercise</t>
  </si>
  <si>
    <t xml:space="preserve">Acquisition of lands ,base maps etc </t>
  </si>
  <si>
    <t>Tools for Town &amp; country activities</t>
  </si>
  <si>
    <t>To improve accessibility in the town and improve IGF</t>
  </si>
  <si>
    <t>Valuation &amp; Re- valuation of properties</t>
  </si>
  <si>
    <t>To re-value residential and commecial properties in the Municipality</t>
  </si>
  <si>
    <t>Renovation of staff bungalows</t>
  </si>
  <si>
    <t>To help retain staff to improve productivity</t>
  </si>
  <si>
    <t>Rehabilitate and refurbish Assembly Hall and provide two modern urinals</t>
  </si>
  <si>
    <t>To bring the Assembly to its befitting status</t>
  </si>
  <si>
    <t>PROGRAMME : SOCIAL SERVICES DELIVERY</t>
  </si>
  <si>
    <t>SUB-PROGRAMME : SP2.1 Education, youth &amp; sports and Library services</t>
  </si>
  <si>
    <t>To support malaria control program in the Municipality</t>
  </si>
  <si>
    <t>SP2.3 Environmental Health and sanitation Services</t>
  </si>
  <si>
    <t>Procurement of 2 No. refuse containers and sanitary tools</t>
  </si>
  <si>
    <t>To prevent spill overs</t>
  </si>
  <si>
    <t>Solid and Liquid Waste Management</t>
  </si>
  <si>
    <t>Sensitize women on gender &amp; social issues</t>
  </si>
  <si>
    <t>To bridge the gab between men and women in development</t>
  </si>
  <si>
    <t>T &amp; T</t>
  </si>
  <si>
    <t>To cater for Needs assessment and Monitoring of PWDs activities, PWDs meetings/conferences/workshops/celebrations</t>
  </si>
  <si>
    <t>To cater for DFMC's meetings, GFDO's meetings/conferences/workshops/celebrations</t>
  </si>
  <si>
    <t>To cater for PWDs medical expenses.</t>
  </si>
  <si>
    <t>To aid the mobility of PWDs</t>
  </si>
  <si>
    <t>To support PWDs educational expenses</t>
  </si>
  <si>
    <t>PROGRAMME: P4.  ECONOMIC DEVELOPMENT</t>
  </si>
  <si>
    <t>To cater for out of station allowance</t>
  </si>
  <si>
    <t>To pay consultancy fee in the development for proposals,raising of seedlings, Public Education etc</t>
  </si>
  <si>
    <t xml:space="preserve"> PERD activities</t>
  </si>
  <si>
    <t>SUB-PROGRAMME : SP4.2  Trade, Industry and Tourism Services</t>
  </si>
  <si>
    <t>Technology &amp; quality improvement training</t>
  </si>
  <si>
    <t>To help expand, create jobs and reduce poverty</t>
  </si>
  <si>
    <t>SP5.1 Disaster Prevention and Management</t>
  </si>
  <si>
    <t>Total</t>
  </si>
  <si>
    <t>AGRICULTURE</t>
  </si>
  <si>
    <t xml:space="preserve">   PROGRAMME : MANAGEMENT AND ADMINISTRATION                                                                                 </t>
  </si>
  <si>
    <t>ITEM</t>
  </si>
  <si>
    <t>SUB-TOTAL</t>
  </si>
  <si>
    <t>GRAND TOTAL</t>
  </si>
  <si>
    <t>STATISTIC DEPARTMENT</t>
  </si>
  <si>
    <t>Conduct of monthly market readings at Sefwi Bekwai</t>
  </si>
  <si>
    <t>Conduct of Municipal wide Business Registration update</t>
  </si>
  <si>
    <t>QTY</t>
  </si>
  <si>
    <t>UNIT COST (GH¢)</t>
  </si>
  <si>
    <t>TOTAL COST(GH¢)</t>
  </si>
  <si>
    <t xml:space="preserve">                               PROGRAMME : MANAGEMENT AND ADMINISTRATION</t>
  </si>
  <si>
    <t>the exercise will provide update to the existing database for the Assembly Annual Fee-Fixing</t>
  </si>
  <si>
    <t>RADIO</t>
  </si>
  <si>
    <t>Procurement of Air conditioner(2.OHP) and Steel cabinet</t>
  </si>
  <si>
    <t>Implementation of MPCU programme of action and activities</t>
  </si>
  <si>
    <t>Organisation of Town Hall Meetings</t>
  </si>
  <si>
    <t>Organisation of Meet the Press Series</t>
  </si>
  <si>
    <t>Tree planting exercise</t>
  </si>
  <si>
    <t>Public education campaign for disaster risk reduction on climate change</t>
  </si>
  <si>
    <t>Media discussion</t>
  </si>
  <si>
    <t>Training/capacity building on disaster</t>
  </si>
  <si>
    <t>Reduce food disaster occurrence</t>
  </si>
  <si>
    <t>Restoration of the deforestation in the municipality</t>
  </si>
  <si>
    <t>Disaster risk reduction (restoration of the Environment)</t>
  </si>
  <si>
    <t>Night allowance</t>
  </si>
  <si>
    <t>UNIT COST</t>
  </si>
  <si>
    <t>CODE</t>
  </si>
  <si>
    <t>Monitoring of School Progress and Activities</t>
  </si>
  <si>
    <t>Data collection on termporal structures and bill boards</t>
  </si>
  <si>
    <t>Fuel &amp;Lubricant</t>
  </si>
  <si>
    <t>To cater for allowance to undertake supervison and inventory</t>
  </si>
  <si>
    <t>The amount is to cater for fuel &amp; lubricant to undertake supervion and inventory works</t>
  </si>
  <si>
    <t>To procure office printer and desktop computer to enhance productivity.</t>
  </si>
  <si>
    <t>Rent of Office for area councils, dept, unit, etc</t>
  </si>
  <si>
    <t>Allowance for spending a night out of the home</t>
  </si>
  <si>
    <t>For locks, pins, extension boards</t>
  </si>
  <si>
    <t>Refreshments for meetings, official guest,</t>
  </si>
  <si>
    <t>Organization and celebration of  all statutory occasions (May day, 6th March, )</t>
  </si>
  <si>
    <t>The air conditioner is needed to cool the radio equipment and keep filed messages</t>
  </si>
  <si>
    <t>TOTAL COST</t>
  </si>
  <si>
    <t xml:space="preserve">JUSIFICATION </t>
  </si>
  <si>
    <t>To cater for the allowance &amp; honorarium for workdone</t>
  </si>
  <si>
    <t>T&amp;T for the submission of monthly progress report</t>
  </si>
  <si>
    <t>Workshop</t>
  </si>
  <si>
    <t>To acquire knowledge on new things borthering our work or to be more innovative.</t>
  </si>
  <si>
    <t>Advertisement on new projects in the print media and Public Procurement Authority website.</t>
  </si>
  <si>
    <t>PROCUREMENT AND STORES</t>
  </si>
  <si>
    <t>MIS</t>
  </si>
  <si>
    <t>Commissions</t>
  </si>
  <si>
    <t>To support in communities activities</t>
  </si>
  <si>
    <t>To procure MTN turbonet Router,  monthly internet subscription, networking of ten offices</t>
  </si>
  <si>
    <t>Meeting</t>
  </si>
  <si>
    <t>Supervision</t>
  </si>
  <si>
    <t>To cater for allowance of departmental meeting</t>
  </si>
  <si>
    <t>To enable the Assembly advertise for its projects in dailies &amp; websites</t>
  </si>
  <si>
    <t>To cater for fuel and lubricants to undertake reshaping of 100km feeder roads in the municipality and also build some culverts</t>
  </si>
  <si>
    <t>To improve quality of teaching and learning</t>
  </si>
  <si>
    <t>Refreshments for meetings</t>
  </si>
  <si>
    <t>3111103</t>
  </si>
  <si>
    <t>To accommodate officers</t>
  </si>
  <si>
    <t>T&amp;t for monthly report submission</t>
  </si>
  <si>
    <t>To cater for the routine maintenance of official vehicles</t>
  </si>
  <si>
    <t>To improve conditions of the market stores &amp; promote their lifespan and enhance IGF mobilization</t>
  </si>
  <si>
    <t>Payment of allowance for two statisticians and a driver</t>
  </si>
  <si>
    <t xml:space="preserve"> For landscaping activities</t>
  </si>
  <si>
    <t>To cater for allowance to undertake supervision works (EPA)</t>
  </si>
  <si>
    <t>Sensitization women on gender &amp; social issues</t>
  </si>
  <si>
    <t>Pushing of refuse /Disloging of toilets</t>
  </si>
  <si>
    <t>MANDATORY ALLOCATIONS</t>
  </si>
  <si>
    <t>Malaria programmes (0.5%)</t>
  </si>
  <si>
    <t>ECONOMIC</t>
  </si>
  <si>
    <t>ENERGY</t>
  </si>
  <si>
    <t>Organization of annual Farmers Day celebration</t>
  </si>
  <si>
    <t>Support for planting for food, jobs &amp; investment and other agricultural programmes</t>
  </si>
  <si>
    <t>SERVICE</t>
  </si>
  <si>
    <t>Street naming and property numbering</t>
  </si>
  <si>
    <t>Bank Charges</t>
  </si>
  <si>
    <t>Support to disaster victims</t>
  </si>
  <si>
    <t>ROADS</t>
  </si>
  <si>
    <t>SOCIAL SECTOR</t>
  </si>
  <si>
    <t>EQUIPMENT</t>
  </si>
  <si>
    <t>Maintenance of vehicle</t>
  </si>
  <si>
    <t>PROJECT MANAGEMENT</t>
  </si>
  <si>
    <t>ENVIRONMENT</t>
  </si>
  <si>
    <t>SANITATION</t>
  </si>
  <si>
    <t>Solid &amp; Liquid Waste Management</t>
  </si>
  <si>
    <t>Support Vulnerable to get NHIS Cards</t>
  </si>
  <si>
    <t>To enable NADMO respond to  and mitigate the impact of disasters on people, and to celebrate World Disaster Day</t>
  </si>
  <si>
    <t>This is to cater for maintenance of office equipment</t>
  </si>
  <si>
    <t>Maintenance of  general equipment</t>
  </si>
  <si>
    <t>To manage final disposal site</t>
  </si>
  <si>
    <t>Support to the Agric Dept. for the Farmers Day celebration in the district</t>
  </si>
  <si>
    <t>HUMAN RESOURCE DEV'T</t>
  </si>
  <si>
    <t>This will help to identify and nurture young innovators to add value to the country's resources</t>
  </si>
  <si>
    <t>The essence of sports is develop the motor skills, build Self - Confidence and harnes future athetes</t>
  </si>
  <si>
    <t>Cultural activities expose pupils to their traditions and norms and build their confidence</t>
  </si>
  <si>
    <t>Support to Area council activities</t>
  </si>
  <si>
    <t xml:space="preserve">To Bridge Capacity Gap </t>
  </si>
  <si>
    <t>13% ssf contribution</t>
  </si>
  <si>
    <t>To send input forms and official correpondence to lgs and cagd.</t>
  </si>
  <si>
    <t>To purchase data for monthly staff validation, updating and back up of hrmis and sending of data, staff information via internet to lgs and rcc</t>
  </si>
  <si>
    <t>To pay for wages assembly’s local staff</t>
  </si>
  <si>
    <t xml:space="preserve">To pay for ssnit contribution of local staff </t>
  </si>
  <si>
    <t>Training, sensitization and orientation.</t>
  </si>
  <si>
    <t xml:space="preserve">Fuel </t>
  </si>
  <si>
    <t xml:space="preserve">To bridge capacity gap </t>
  </si>
  <si>
    <t xml:space="preserve">TOTAL COST </t>
  </si>
  <si>
    <t xml:space="preserve">To create access </t>
  </si>
  <si>
    <t>Monthly paid &amp; casual labour</t>
  </si>
  <si>
    <t>IGF</t>
  </si>
  <si>
    <t xml:space="preserve">Support to other Departments of the Assembly </t>
  </si>
  <si>
    <t>Fire service,Police, Immigration, Forestry etc.</t>
  </si>
  <si>
    <t>To service AG, Exco and sub committee  meetings</t>
  </si>
  <si>
    <t>To combact Covid-19 pandamic</t>
  </si>
  <si>
    <t>Office equipment and logistics</t>
  </si>
  <si>
    <t>Maintenace of office equipment</t>
  </si>
  <si>
    <t>Repairs of office equipment</t>
  </si>
  <si>
    <t>Bibiani/Bekwai market stores rehabilitation</t>
  </si>
  <si>
    <t>Photocopier and Scanner</t>
  </si>
  <si>
    <t>Rehabilitation/Reshaping of feeder roads (20km)</t>
  </si>
  <si>
    <t>To cater for fuel and lubricants to undertake reshaping of 20km feeder roads in the municipality and also build some culvert.</t>
  </si>
  <si>
    <t>To pay for land compensation</t>
  </si>
  <si>
    <t>Const. of Area council office at Bibiani and Bekwai</t>
  </si>
  <si>
    <t>To procure 4 desktop, 3 laptop computers, 4 printers,</t>
  </si>
  <si>
    <t>To cater for committee's sitting allowance during meetings, allowance for monitoring, allowance for advocacy, workshops/meetings, and motivation for GNAD interpreter</t>
  </si>
  <si>
    <t>To cater for Needs assessment and Monitoring of PWDs activities, meetings / conferences / workshops/ celebrations and advocacy</t>
  </si>
  <si>
    <t>To cater for Needs assessment and Monitoring of PWDs activities</t>
  </si>
  <si>
    <t>To enable desk office carry out PWDs activities effectively and efficiently</t>
  </si>
  <si>
    <t>To establish PWDs in income-generating activities as a start-up or top-up support</t>
  </si>
  <si>
    <t>To create public awareness on issues of disability</t>
  </si>
  <si>
    <t>To enable GFDO, Bibiani Branch, renew its membership with GFDO and partark in meetings / conferences / workshops / celebrations</t>
  </si>
  <si>
    <t>Rehabilitation/Reshaping of feeder roads (40km)</t>
  </si>
  <si>
    <t>Support forestry commission to monitor mining and logging</t>
  </si>
  <si>
    <t>Train farmers on climate smart agriculture</t>
  </si>
  <si>
    <t>Intensify public awareness on climate change</t>
  </si>
  <si>
    <t>To enhance climate change activities</t>
  </si>
  <si>
    <t>To ensure sustainable agriculture</t>
  </si>
  <si>
    <t>To help repair broken down boreholes in the Municipality</t>
  </si>
  <si>
    <t>To cater for bank charges</t>
  </si>
  <si>
    <t xml:space="preserve"> Self-help &amp; community initiative projects </t>
  </si>
  <si>
    <t>To cater for unbudgeted activities</t>
  </si>
  <si>
    <t>To ensure strict Adherence to Professional Standards and Ethitics</t>
  </si>
  <si>
    <t>Procurement of Furnitures for offices</t>
  </si>
  <si>
    <t>For officers to have sitting place</t>
  </si>
  <si>
    <t>To update ratable properties (Moveable &amp; Inmoveable)</t>
  </si>
  <si>
    <t xml:space="preserve">Procurement of Security Uniforms and Cloth for Assembly </t>
  </si>
  <si>
    <t xml:space="preserve">To procurement Security Uniforms and Cloth for Assembly </t>
  </si>
  <si>
    <t>Promotion activities</t>
  </si>
  <si>
    <t>Official trips to lgs,cagd</t>
  </si>
  <si>
    <t>Landscaping &amp; Gardening</t>
  </si>
  <si>
    <t>HEALTH</t>
  </si>
  <si>
    <t>WATER</t>
  </si>
  <si>
    <t>For effective running and strenthening of zonal councils</t>
  </si>
  <si>
    <t>Support to HIV/AIDs related activities</t>
  </si>
  <si>
    <t>To support HIV/AIDs control program in the Municipality</t>
  </si>
  <si>
    <t>Promote accountability</t>
  </si>
  <si>
    <t>Organise Sports Festival for Basic Schools in the Municipal and SHEP Exercise</t>
  </si>
  <si>
    <t xml:space="preserve">Workshop on Girl Child </t>
  </si>
  <si>
    <t>This would ensure the retention of girl child in our schools</t>
  </si>
  <si>
    <t>Stakeholder and Community engagement on plan and Budget Implementation</t>
  </si>
  <si>
    <t>Support to MPs Developmental project</t>
  </si>
  <si>
    <t>Organize traning programme for HODS and Zonal Councils on Basic statistics analysis</t>
  </si>
  <si>
    <t>Purchase of Office equipment</t>
  </si>
  <si>
    <t>Monitoring and Evaluation activities</t>
  </si>
  <si>
    <t>Provision for  Allowances/ Honorarium</t>
  </si>
  <si>
    <t>UNICEF-Child Right &amp; Protection</t>
  </si>
  <si>
    <t>To cater for Child Right &amp; Protection activities</t>
  </si>
  <si>
    <t xml:space="preserve">This amount is meant to meet the cost of MPCU, Monitoring and Evaluation </t>
  </si>
  <si>
    <t>Unplanned activities</t>
  </si>
  <si>
    <t xml:space="preserve">To cater for all activities related to the preparation of the 2023  Composite Budget </t>
  </si>
  <si>
    <t>This amount is meant to meet the cost of monitoring and evaluation activities</t>
  </si>
  <si>
    <t>This amount is meant to meet the cost of conducting Two Meet the Press Series to deepen popular participation and ensure social accountability for 2022</t>
  </si>
  <si>
    <t>This amount is meant to meet the cost of conducting Mandatory First and Third Quarter Town Hall Meetings for 2022</t>
  </si>
  <si>
    <t>This amount is meant to meet the cost of conducting MPCU Quarterly Meetings, MPCU Quarterly Monitoring&amp; Evaluation, Participatory M&amp;E and other activities of the MPCU for 2022</t>
  </si>
  <si>
    <t xml:space="preserve">To cater for the implementation of RIAP in order to  improve IGF performance </t>
  </si>
  <si>
    <t>Promotion fee for no. of staff due for promotion in the 2022 administrative year.</t>
  </si>
  <si>
    <t xml:space="preserve">Training staff and stakeholders on preparedness on disaster risk reduction </t>
  </si>
  <si>
    <t>Using public information centres and radio stations to education people on disater risk reduction</t>
  </si>
  <si>
    <t>To ensure strict Adherence to Professional Standards and Ethtics</t>
  </si>
  <si>
    <t>Allowances</t>
  </si>
  <si>
    <t>Feeding/Refreshment/Water</t>
  </si>
  <si>
    <t>Fuel/Hiring of vehicle</t>
  </si>
  <si>
    <t>Office equipment/item</t>
  </si>
  <si>
    <t>Accommodation/Workshops</t>
  </si>
  <si>
    <t>Medical support</t>
  </si>
  <si>
    <t>Assistive devices</t>
  </si>
  <si>
    <t>Educational support</t>
  </si>
  <si>
    <t>Apprenticeship support</t>
  </si>
  <si>
    <t>Income generation activities</t>
  </si>
  <si>
    <t>Affiliation fee</t>
  </si>
  <si>
    <t>Advocacy/ public education</t>
  </si>
  <si>
    <t>To cater for DFMC members &amp; GFDO's executive Regional and National meetings / conferences/ workshops / celebrations</t>
  </si>
  <si>
    <t>To support PWDs who want to learn a skill/vocation</t>
  </si>
  <si>
    <t>GoG TRANSFERS</t>
  </si>
  <si>
    <t>Celebration of White Cane &amp; Disability days</t>
  </si>
  <si>
    <t>Established Posts (GoG Paid Salaries)</t>
  </si>
  <si>
    <t>Staff validation, hrmis,sending data via internet</t>
  </si>
  <si>
    <t>Self-help and community initiated projects (5%)</t>
  </si>
  <si>
    <t>TOTAL COST GoG</t>
  </si>
  <si>
    <t>Data collection and property updating</t>
  </si>
  <si>
    <t>Office Equipment</t>
  </si>
  <si>
    <t>Computers and Accessories</t>
  </si>
  <si>
    <t>Maintenance and repairs of official vehicle</t>
  </si>
  <si>
    <t>To empower women</t>
  </si>
  <si>
    <t>BUDGET</t>
  </si>
  <si>
    <t>SUB-PROGRAMME : SP2.1 Education,Youth &amp; Sports And Library Services</t>
  </si>
  <si>
    <t>Construction of 1No.6 Unit Classroom Block with Office,Store and 5-Seater W/C at Queens SHS</t>
  </si>
  <si>
    <t>SUB-PROGRAMME: SP2.2: Public Health Services and Management</t>
  </si>
  <si>
    <t>Train and empower 20 women in the Municipality</t>
  </si>
  <si>
    <t>Meetings/Conference/Workshops</t>
  </si>
  <si>
    <t>Renovation of New Station Urinal</t>
  </si>
  <si>
    <t xml:space="preserve">Compensation Transfer </t>
  </si>
  <si>
    <t xml:space="preserve">Goods and Services Transfer </t>
  </si>
  <si>
    <t>Assets Transfer</t>
  </si>
  <si>
    <t xml:space="preserve">Other Transfers </t>
  </si>
  <si>
    <t>UNICEF</t>
  </si>
  <si>
    <t>MDF</t>
  </si>
  <si>
    <t>Stool Land</t>
  </si>
  <si>
    <t>MP-CF</t>
  </si>
  <si>
    <t>PWD-CF</t>
  </si>
  <si>
    <t>REVENUE</t>
  </si>
  <si>
    <t>GOG G&amp;S</t>
  </si>
  <si>
    <t>DACF-RFG</t>
  </si>
  <si>
    <t>Rehabilitation of Bibiani and Bekwai Markets</t>
  </si>
  <si>
    <t>To enhance good teaching and Learning</t>
  </si>
  <si>
    <t>To bridge the geographical gap in access to health service delivery</t>
  </si>
  <si>
    <t>To improve on the hygienic condition</t>
  </si>
  <si>
    <t>SUB-PROGRAMME:SP2.1Education,Youth &amp; Sports and Library Services</t>
  </si>
  <si>
    <t>SUB PROGRAMME:SP1.1 General Administration</t>
  </si>
  <si>
    <t>Organize Sensitization Programme on Child Labour and GBV</t>
  </si>
  <si>
    <t xml:space="preserve">Monitoring of Flagship Programmes eg. LEAP </t>
  </si>
  <si>
    <t>Departmental Meetings and Workshops</t>
  </si>
  <si>
    <t>To procure printer to enhance productivity</t>
  </si>
  <si>
    <t>Procure 1No. Laptop</t>
  </si>
  <si>
    <t>Procurement of Office Equipment (Workstation)</t>
  </si>
  <si>
    <t>To help work effectively</t>
  </si>
  <si>
    <t>Conduct one demonstration set up by 7 AEAs</t>
  </si>
  <si>
    <t xml:space="preserve">Organize quarterly Technical Review Meeting </t>
  </si>
  <si>
    <t>Conduct quarterly running and maintenance of vehicle</t>
  </si>
  <si>
    <t xml:space="preserve">Insurance, roadworthy, safety guard, maintenace cost, tyres and fuel </t>
  </si>
  <si>
    <t xml:space="preserve">Organize training for 7 AEAs, 8MAOs and 35 farmers </t>
  </si>
  <si>
    <t xml:space="preserve">Train 20 farmers on GAPs in vegetable production and  and 15 farmers ( males, females, PWDs and youth) on health effects on pesticides </t>
  </si>
  <si>
    <t>To cater for quarterly Technical Review Meeting</t>
  </si>
  <si>
    <t>Agricultural and Rural Development</t>
  </si>
  <si>
    <t>To enhance good teaching and learning</t>
  </si>
  <si>
    <t>BUDGET LINE</t>
  </si>
  <si>
    <t>Asset Transfer GH¢25,180</t>
  </si>
  <si>
    <t>To pay salaries of Established Positions</t>
  </si>
  <si>
    <t>SUB-PROGRAMME: SP1.3 Human Resource Management</t>
  </si>
  <si>
    <t>SUB-PROGRAMME: SP1.4 Planning, Budgeting, Monitoring and Evaluation and Statistics</t>
  </si>
  <si>
    <t>PROGRAMME: SOCIAL SERVICES DELIVERY</t>
  </si>
  <si>
    <t>SUB-PROGRAMME: SP2.5 Social Welfare and Community Services</t>
  </si>
  <si>
    <t>SP4.1 Agricultural Services and Management</t>
  </si>
  <si>
    <t>Maintenance of Office Equipment</t>
  </si>
  <si>
    <t>Procurement of office equipment</t>
  </si>
  <si>
    <t xml:space="preserve"> SUB-PROGRAMME SP2.5 Social Welfare and Community Services</t>
  </si>
  <si>
    <t>Data Collection on Temporal Structures</t>
  </si>
  <si>
    <t>Monitoring of School Progress and Activities (My First Day at School)</t>
  </si>
  <si>
    <t>Organize Mock Exams</t>
  </si>
  <si>
    <t>Rehabilitation of 6No.boreholes</t>
  </si>
  <si>
    <t>Renovation of Assembly's Bungalows and Offices</t>
  </si>
  <si>
    <t>TRADE AND INDUSTRY (BAC)</t>
  </si>
  <si>
    <t>Support to Local Economic Development</t>
  </si>
  <si>
    <t>Supply,Installation and maintenance of street lights</t>
  </si>
  <si>
    <t>Purcahse of Generator</t>
  </si>
  <si>
    <t>Reshaping/Rehabilitation of 100km Feeder roads in the Municipal</t>
  </si>
  <si>
    <t xml:space="preserve">Provision for MPCU  and preparation of 2024 Plan and activities </t>
  </si>
  <si>
    <t>Project Monitoring and Evaluation</t>
  </si>
  <si>
    <t>Effective project implementation</t>
  </si>
  <si>
    <t>Provision for preparation of Mid Year Review, 2024 Composite Budget and Fee-fixing Resolution</t>
  </si>
  <si>
    <t>Provision for office materials (Stationaries)</t>
  </si>
  <si>
    <t>Training, Sensitization and Workshop</t>
  </si>
  <si>
    <t>Installation and Maintainance of software/local consultants fees</t>
  </si>
  <si>
    <t xml:space="preserve">To update and maintain softwares for official activities </t>
  </si>
  <si>
    <t>Procurement of logistics (2-No servers, UPS &amp; Networking Equipments and Canon Photocopier)</t>
  </si>
  <si>
    <t>building of Intercom, Website Installation and effective running of the office</t>
  </si>
  <si>
    <t>To assist needy people</t>
  </si>
  <si>
    <t>Internet charges</t>
  </si>
  <si>
    <t>Meetings (General Assembly&amp; Other meetings)</t>
  </si>
  <si>
    <t>Clean up exercise in the Municipality.</t>
  </si>
  <si>
    <t>To pay for the uniforms for Sweepers &amp; Revenue Collectors</t>
  </si>
  <si>
    <t>Provision for preparation of 2024  Composite Budget and Fee-fixing resolution</t>
  </si>
  <si>
    <t>Monitoring &amp; Supervision Execise</t>
  </si>
  <si>
    <t>Support to GIZ Programmes</t>
  </si>
  <si>
    <t>To support collaborative programme with GIZ</t>
  </si>
  <si>
    <t>Organise STMIE camping for 10 Selected Pupils in the Municipal</t>
  </si>
  <si>
    <t>Construction of Slaughter House (PPP)</t>
  </si>
  <si>
    <t>To waste landfill activities</t>
  </si>
  <si>
    <t>To support planting for food, jobs &amp; investment activities</t>
  </si>
  <si>
    <t xml:space="preserve">To cater for all activities related to the preparation of the 2024 Composite Budget </t>
  </si>
  <si>
    <t>Office Equipments &amp;logistics</t>
  </si>
  <si>
    <t>Contract with ZOOMLION/ WASTE LANDFILL LTD (Pushing and Leveling of Final Disposal Site)</t>
  </si>
  <si>
    <t>Sanitation equipment to the Environmental Health unit</t>
  </si>
  <si>
    <t>Completion of 1No. 12 seater Toilet Facility at Wenchi</t>
  </si>
  <si>
    <t>Procurement of 1 Ambient Metre for Controlling Noise</t>
  </si>
  <si>
    <t>Local travel cost for data collection and inventory</t>
  </si>
  <si>
    <r>
      <t>INTERNALLY GENERATED FUND (IGF) AND STOOL LAND REVENUES = (GH</t>
    </r>
    <r>
      <rPr>
        <b/>
        <sz val="11"/>
        <color theme="1"/>
        <rFont val="Calibri"/>
        <family val="2"/>
      </rPr>
      <t>₵</t>
    </r>
    <r>
      <rPr>
        <b/>
        <sz val="11"/>
        <color theme="1"/>
        <rFont val="Times New Roman"/>
        <family val="1"/>
      </rPr>
      <t>3,522,431.40)</t>
    </r>
  </si>
  <si>
    <t xml:space="preserve"> </t>
  </si>
  <si>
    <t>SUB-PROGRAMME:SP3.3 Public Works,Rural Housing and water Management</t>
  </si>
  <si>
    <t xml:space="preserve"> SUB-PROGRAMMESP2.5 Social Welfare and Community Services</t>
  </si>
  <si>
    <t>SUB-PROGRAMME :SP1.4 Planning, Budgeting, Monitoring and Evaluation and Statistics</t>
  </si>
  <si>
    <t>SUB-PROGRAMME : SP1.2: Finance and Audit</t>
  </si>
  <si>
    <t>SUB-PROGRAMME : SP3.1 Roads and Transport services</t>
  </si>
  <si>
    <t>SP3.2 Physical and Spatial Planning Development</t>
  </si>
  <si>
    <t>SUB-PROGRAMME : SP3.3 Public Works, Rural Housing and Water Management</t>
  </si>
  <si>
    <t xml:space="preserve"> SUB-PROGRAMMESP 2.5 Social Welfare and Community Services</t>
  </si>
  <si>
    <t>SUB-PROGRAMME: SP4.1 Agricultural Services and Management</t>
  </si>
  <si>
    <t>PROGRAMME: P5 ENVIRONMENTAL MANAGEMENT</t>
  </si>
  <si>
    <r>
      <t>DISTRICT ASSEMBLY COMMON FUND (DACF) =(GH</t>
    </r>
    <r>
      <rPr>
        <b/>
        <sz val="11"/>
        <color theme="1"/>
        <rFont val="Calibri"/>
        <family val="2"/>
      </rPr>
      <t>₵2,605,136.67)</t>
    </r>
  </si>
  <si>
    <t>Support for District Education Fund (2%)= 52,102.73</t>
  </si>
  <si>
    <t>Support for Town/Zonal Councils (2%) = GH 52,102.73</t>
  </si>
  <si>
    <t xml:space="preserve"> Support For Malaria programmes (0.5%) = GH 13,025.68</t>
  </si>
  <si>
    <r>
      <t xml:space="preserve"> RECURRENT 10% = ( GH</t>
    </r>
    <r>
      <rPr>
        <b/>
        <sz val="11"/>
        <rFont val="Calibri"/>
        <family val="2"/>
      </rPr>
      <t>₵</t>
    </r>
    <r>
      <rPr>
        <b/>
        <sz val="11"/>
        <rFont val="Times New Roman"/>
        <family val="1"/>
      </rPr>
      <t xml:space="preserve"> 260,513.67)</t>
    </r>
  </si>
  <si>
    <t xml:space="preserve">   </t>
  </si>
  <si>
    <t>ADMINISTRATION 10% = ( GHC 260,513.67)</t>
  </si>
  <si>
    <t>Support for MUSEC activities and Election Contigency</t>
  </si>
  <si>
    <t>Protocol Services</t>
  </si>
  <si>
    <t>To cater for external Monitoring teams and other official activities</t>
  </si>
  <si>
    <t>To help combact crimes in the Municipality and maintain peace.</t>
  </si>
  <si>
    <t>To help in effective delivery of their delivery</t>
  </si>
  <si>
    <t>Construction of 20 units market Stalls at Wenchi</t>
  </si>
  <si>
    <t>To boost economic activities in the Municipality</t>
  </si>
  <si>
    <t>Support to Agricultural Extension Activities (Monitoring and Dissemiation of extention information)</t>
  </si>
  <si>
    <t>Reshaping/Rehabilitation of 50km Feeder roads in the Municipal</t>
  </si>
  <si>
    <t>To increase in agriculrural productivity</t>
  </si>
  <si>
    <r>
      <t>MP's CF = GH</t>
    </r>
    <r>
      <rPr>
        <b/>
        <sz val="11"/>
        <color theme="1"/>
        <rFont val="Calibri"/>
        <family val="2"/>
      </rPr>
      <t>₵</t>
    </r>
    <r>
      <rPr>
        <b/>
        <sz val="11"/>
        <color theme="1"/>
        <rFont val="Times New Roman"/>
        <family val="1"/>
      </rPr>
      <t xml:space="preserve"> 600,000.00 </t>
    </r>
  </si>
  <si>
    <t>Construction of 1No. 6unit classroom block with Office,Store and 5-Seater W/C at Bibiani</t>
  </si>
  <si>
    <t>Construction of 1No. 3unit classroom block with Office,Store and 5-Seater W/C at Hwenapori JHS</t>
  </si>
  <si>
    <t xml:space="preserve">Procurement of 8 Delivery Sets for selected CHPS Compunds </t>
  </si>
  <si>
    <t>Construction of 1No. 3unit Classroom Block with Store,5-seater Pour flush toilet faciliy and 120 No. Dual Desks for Debiso m/A</t>
  </si>
  <si>
    <t>Supply of 400 No. Dual Desk to selected Basic Schools.</t>
  </si>
  <si>
    <t>DACF-RFG (GH₵ 996,270.10.00)</t>
  </si>
  <si>
    <t>Mineral Development Fund (GH¢2,185,427.85)</t>
  </si>
  <si>
    <t>Purchase of 1 laptop and Printer</t>
  </si>
  <si>
    <t xml:space="preserve">Purchase of 1 laptop </t>
  </si>
  <si>
    <t>Purchase of 2 Visitor's chair</t>
  </si>
  <si>
    <t>SUB-PROGRAMME:SP3:3 Public Works, Rural Housing and Water Development GH₵20,000.00</t>
  </si>
  <si>
    <t>Purchase of Office Equipments ( chairs and Tables)</t>
  </si>
  <si>
    <r>
      <t>SUB-PROGRAMME : SP3.1 Roads and Transport services GH</t>
    </r>
    <r>
      <rPr>
        <b/>
        <i/>
        <sz val="11"/>
        <color rgb="FF404040"/>
        <rFont val="Calibri"/>
        <family val="2"/>
      </rPr>
      <t>₵30,000.00</t>
    </r>
  </si>
  <si>
    <t>SUB-PROGRAMME : SP3.2 Physical and Spatial Planning Development GH₵18,000.00</t>
  </si>
  <si>
    <t>GH₵2,605,136.67</t>
  </si>
  <si>
    <t>Construction of 20No. Market shed at Wenchi</t>
  </si>
  <si>
    <t>To enhance economic activities.</t>
  </si>
  <si>
    <t>Support to 2024 Election Activities</t>
  </si>
  <si>
    <t xml:space="preserve">Support to MPs Developmental project </t>
  </si>
  <si>
    <t>Support to MPs Developmental project (Water)</t>
  </si>
  <si>
    <t>PEOPLE WITH DISABILITY TRANSFER (PWDs) GH¢350,000.00</t>
  </si>
  <si>
    <t>2,554.531.40</t>
  </si>
  <si>
    <t>HR</t>
  </si>
  <si>
    <t>STATISTICS</t>
  </si>
  <si>
    <t>CDSW</t>
  </si>
  <si>
    <t>URBAN ROAD</t>
  </si>
  <si>
    <t>PHYSICAL PLAN.</t>
  </si>
  <si>
    <t>WORKS</t>
  </si>
  <si>
    <t>AGRIC DEPT.</t>
  </si>
  <si>
    <t>To bridge the gap between men and women in development</t>
  </si>
  <si>
    <t>To maintain peace before,during and after election.</t>
  </si>
  <si>
    <t xml:space="preserve">PERD Activies </t>
  </si>
  <si>
    <t>Supply of Agro-chemicals</t>
  </si>
  <si>
    <t>To support planting for food, jobs &amp; investment activities through technical Support</t>
  </si>
  <si>
    <t>Tree planting exercise and Other Climate related Programmes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</si>
</sst>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0"/>
      <color indexed="8"/>
      <name val="Arial"/>
      <family val="2"/>
    </font>
    <font>
      <sz val="11"/>
      <color indexed="8"/>
      <name val="Tahoma"/>
      <family val="2"/>
    </font>
    <font>
      <sz val="12"/>
      <color indexed="8"/>
      <name val="Tahoma"/>
      <family val="2"/>
    </font>
    <font>
      <sz val="11"/>
      <color rgb="FF000000"/>
      <name val="Times New Roman"/>
      <family val="1"/>
    </font>
    <font>
      <b/>
      <sz val="12"/>
      <color indexed="8"/>
      <name val="Tahoma"/>
      <family val="2"/>
    </font>
    <font>
      <b/>
      <sz val="11"/>
      <color indexed="8"/>
      <name val="Tahoma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404040"/>
      <name val="Times New Roman"/>
      <family val="1"/>
    </font>
    <font>
      <sz val="11"/>
      <color rgb="FF404040"/>
      <name val="Times New Roman"/>
      <family val="1"/>
    </font>
    <font>
      <b/>
      <u/>
      <sz val="11"/>
      <color theme="1"/>
      <name val="Times New Roman"/>
      <family val="1"/>
    </font>
    <font>
      <sz val="12"/>
      <name val="Tahoma"/>
      <family val="2"/>
    </font>
    <font>
      <b/>
      <sz val="11"/>
      <color theme="1"/>
      <name val="Calibri"/>
      <family val="2"/>
    </font>
    <font>
      <sz val="12"/>
      <color theme="0"/>
      <name val="Tahoma"/>
      <family val="2"/>
    </font>
    <font>
      <sz val="11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i/>
      <sz val="11"/>
      <color rgb="FF404040"/>
      <name val="Times New Roman"/>
      <family val="1"/>
    </font>
    <font>
      <b/>
      <i/>
      <sz val="11"/>
      <color rgb="FF404040"/>
      <name val="Calibri"/>
      <family val="2"/>
    </font>
    <font>
      <b/>
      <i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2"/>
      <name val="Tahoma"/>
      <family val="2"/>
    </font>
    <font>
      <sz val="12"/>
      <name val="Times New Roman"/>
      <family val="1"/>
    </font>
    <font>
      <b/>
      <sz val="11"/>
      <name val="Calibri"/>
      <family val="2"/>
    </font>
    <font>
      <b/>
      <u/>
      <sz val="11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4"/>
      <color rgb="FF000000"/>
      <name val="Times New Roman"/>
      <family val="1"/>
    </font>
    <font>
      <sz val="12"/>
      <color rgb="FFFF0000"/>
      <name val="Tahoma"/>
      <family val="2"/>
    </font>
    <font>
      <sz val="11"/>
      <color rgb="FF00B05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6" fillId="0" borderId="0"/>
    <xf numFmtId="164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</cellStyleXfs>
  <cellXfs count="487">
    <xf numFmtId="0" fontId="0" fillId="0" borderId="0" xfId="0"/>
    <xf numFmtId="0" fontId="3" fillId="2" borderId="1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4" fillId="2" borderId="6" xfId="0" applyFont="1" applyFill="1" applyBorder="1" applyAlignment="1"/>
    <xf numFmtId="0" fontId="2" fillId="2" borderId="0" xfId="0" applyFont="1" applyFill="1" applyBorder="1" applyAlignment="1"/>
    <xf numFmtId="43" fontId="3" fillId="2" borderId="0" xfId="1" applyFont="1" applyFill="1" applyBorder="1" applyAlignment="1"/>
    <xf numFmtId="0" fontId="5" fillId="2" borderId="0" xfId="0" applyFont="1" applyFill="1" applyBorder="1" applyAlignment="1">
      <alignment wrapText="1"/>
    </xf>
    <xf numFmtId="0" fontId="10" fillId="2" borderId="0" xfId="4" applyFont="1" applyFill="1" applyBorder="1" applyAlignment="1">
      <alignment horizontal="left" wrapText="1"/>
    </xf>
    <xf numFmtId="43" fontId="2" fillId="2" borderId="0" xfId="1" applyFont="1" applyFill="1" applyBorder="1" applyAlignment="1">
      <alignment horizontal="left"/>
    </xf>
    <xf numFmtId="0" fontId="5" fillId="2" borderId="0" xfId="0" applyFont="1" applyFill="1" applyBorder="1" applyAlignment="1"/>
    <xf numFmtId="43" fontId="5" fillId="2" borderId="0" xfId="0" applyNumberFormat="1" applyFont="1" applyFill="1" applyBorder="1" applyAlignment="1"/>
    <xf numFmtId="0" fontId="10" fillId="2" borderId="0" xfId="4" applyFont="1" applyFill="1" applyBorder="1" applyAlignment="1">
      <alignment wrapText="1"/>
    </xf>
    <xf numFmtId="0" fontId="8" fillId="2" borderId="0" xfId="4" applyFont="1" applyFill="1" applyBorder="1" applyAlignment="1">
      <alignment wrapText="1"/>
    </xf>
    <xf numFmtId="43" fontId="3" fillId="2" borderId="0" xfId="1" applyFont="1" applyFill="1" applyBorder="1" applyAlignment="1">
      <alignment horizontal="left"/>
    </xf>
    <xf numFmtId="43" fontId="5" fillId="2" borderId="0" xfId="1" applyFont="1" applyFill="1" applyBorder="1" applyAlignment="1"/>
    <xf numFmtId="43" fontId="3" fillId="2" borderId="0" xfId="0" applyNumberFormat="1" applyFont="1" applyFill="1" applyBorder="1" applyAlignment="1">
      <alignment horizontal="left"/>
    </xf>
    <xf numFmtId="43" fontId="5" fillId="2" borderId="6" xfId="0" applyNumberFormat="1" applyFont="1" applyFill="1" applyBorder="1" applyAlignment="1"/>
    <xf numFmtId="0" fontId="5" fillId="2" borderId="6" xfId="0" applyFont="1" applyFill="1" applyBorder="1" applyAlignment="1"/>
    <xf numFmtId="0" fontId="5" fillId="2" borderId="6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43" fontId="5" fillId="2" borderId="6" xfId="1" applyFont="1" applyFill="1" applyBorder="1" applyAlignment="1"/>
    <xf numFmtId="164" fontId="5" fillId="2" borderId="6" xfId="3" applyFont="1" applyFill="1" applyBorder="1" applyAlignment="1"/>
    <xf numFmtId="164" fontId="3" fillId="2" borderId="0" xfId="3" applyFont="1" applyFill="1" applyBorder="1" applyAlignment="1">
      <alignment horizontal="left"/>
    </xf>
    <xf numFmtId="0" fontId="5" fillId="2" borderId="5" xfId="0" applyFont="1" applyFill="1" applyBorder="1" applyAlignment="1"/>
    <xf numFmtId="0" fontId="5" fillId="2" borderId="0" xfId="0" applyFont="1" applyFill="1" applyBorder="1" applyAlignment="1">
      <alignment horizontal="left"/>
    </xf>
    <xf numFmtId="0" fontId="3" fillId="2" borderId="0" xfId="0" applyFont="1" applyFill="1" applyBorder="1" applyAlignment="1"/>
    <xf numFmtId="0" fontId="9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43" fontId="0" fillId="0" borderId="0" xfId="0" applyNumberFormat="1"/>
    <xf numFmtId="43" fontId="2" fillId="2" borderId="0" xfId="5" applyFont="1" applyFill="1" applyBorder="1" applyAlignment="1"/>
    <xf numFmtId="0" fontId="18" fillId="2" borderId="2" xfId="0" applyFont="1" applyFill="1" applyBorder="1" applyAlignment="1"/>
    <xf numFmtId="0" fontId="19" fillId="2" borderId="2" xfId="0" applyFont="1" applyFill="1" applyBorder="1" applyAlignment="1">
      <alignment horizontal="left" wrapText="1"/>
    </xf>
    <xf numFmtId="0" fontId="19" fillId="2" borderId="2" xfId="0" applyFont="1" applyFill="1" applyBorder="1" applyAlignment="1">
      <alignment horizontal="left"/>
    </xf>
    <xf numFmtId="0" fontId="19" fillId="2" borderId="2" xfId="0" applyFont="1" applyFill="1" applyBorder="1"/>
    <xf numFmtId="43" fontId="19" fillId="2" borderId="2" xfId="5" applyFont="1" applyFill="1" applyBorder="1" applyAlignment="1">
      <alignment wrapText="1"/>
    </xf>
    <xf numFmtId="0" fontId="18" fillId="2" borderId="2" xfId="0" applyFont="1" applyFill="1" applyBorder="1" applyAlignment="1">
      <alignment horizontal="left" wrapText="1"/>
    </xf>
    <xf numFmtId="0" fontId="18" fillId="2" borderId="2" xfId="0" applyFont="1" applyFill="1" applyBorder="1" applyAlignment="1">
      <alignment horizontal="left"/>
    </xf>
    <xf numFmtId="0" fontId="18" fillId="2" borderId="2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wrapText="1"/>
    </xf>
    <xf numFmtId="0" fontId="18" fillId="2" borderId="2" xfId="0" applyFont="1" applyFill="1" applyBorder="1" applyAlignment="1">
      <alignment horizontal="center"/>
    </xf>
    <xf numFmtId="0" fontId="18" fillId="2" borderId="2" xfId="0" applyFont="1" applyFill="1" applyBorder="1"/>
    <xf numFmtId="0" fontId="3" fillId="2" borderId="0" xfId="0" applyFont="1" applyFill="1" applyBorder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18" fillId="2" borderId="2" xfId="5" applyFont="1" applyFill="1" applyBorder="1" applyAlignment="1"/>
    <xf numFmtId="0" fontId="18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43" fontId="18" fillId="2" borderId="2" xfId="5" applyFont="1" applyFill="1" applyBorder="1" applyAlignment="1">
      <alignment vertical="center" wrapText="1"/>
    </xf>
    <xf numFmtId="43" fontId="18" fillId="2" borderId="2" xfId="5" applyFont="1" applyFill="1" applyBorder="1" applyAlignment="1">
      <alignment wrapText="1"/>
    </xf>
    <xf numFmtId="0" fontId="20" fillId="2" borderId="2" xfId="0" applyFont="1" applyFill="1" applyBorder="1" applyAlignment="1">
      <alignment vertical="center" wrapText="1"/>
    </xf>
    <xf numFmtId="43" fontId="20" fillId="2" borderId="2" xfId="5" applyFont="1" applyFill="1" applyBorder="1" applyAlignment="1">
      <alignment vertical="center" wrapText="1"/>
    </xf>
    <xf numFmtId="43" fontId="21" fillId="2" borderId="2" xfId="5" applyFont="1" applyFill="1" applyBorder="1" applyAlignment="1">
      <alignment vertical="center" wrapText="1"/>
    </xf>
    <xf numFmtId="0" fontId="19" fillId="2" borderId="2" xfId="0" applyFont="1" applyFill="1" applyBorder="1" applyAlignment="1">
      <alignment vertical="center" wrapText="1"/>
    </xf>
    <xf numFmtId="43" fontId="19" fillId="2" borderId="2" xfId="5" applyFont="1" applyFill="1" applyBorder="1" applyAlignment="1"/>
    <xf numFmtId="0" fontId="19" fillId="2" borderId="2" xfId="0" applyFont="1" applyFill="1" applyBorder="1" applyAlignment="1">
      <alignment wrapText="1"/>
    </xf>
    <xf numFmtId="0" fontId="18" fillId="2" borderId="2" xfId="0" applyFont="1" applyFill="1" applyBorder="1" applyAlignment="1">
      <alignment horizontal="left" vertical="top" wrapText="1"/>
    </xf>
    <xf numFmtId="0" fontId="14" fillId="2" borderId="2" xfId="4" applyFont="1" applyFill="1" applyBorder="1" applyAlignment="1">
      <alignment wrapText="1"/>
    </xf>
    <xf numFmtId="0" fontId="18" fillId="2" borderId="0" xfId="0" applyFont="1" applyFill="1" applyBorder="1" applyAlignment="1"/>
    <xf numFmtId="43" fontId="2" fillId="2" borderId="0" xfId="5" applyFont="1" applyFill="1" applyBorder="1" applyAlignment="1">
      <alignment horizontal="left"/>
    </xf>
    <xf numFmtId="43" fontId="3" fillId="2" borderId="0" xfId="5" applyFont="1" applyFill="1" applyBorder="1" applyAlignment="1">
      <alignment horizontal="left"/>
    </xf>
    <xf numFmtId="164" fontId="16" fillId="2" borderId="2" xfId="3" applyFont="1" applyFill="1" applyBorder="1"/>
    <xf numFmtId="0" fontId="18" fillId="2" borderId="0" xfId="0" applyFont="1" applyFill="1" applyBorder="1" applyAlignment="1">
      <alignment horizontal="left"/>
    </xf>
    <xf numFmtId="0" fontId="21" fillId="2" borderId="2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left"/>
    </xf>
    <xf numFmtId="43" fontId="18" fillId="2" borderId="0" xfId="0" applyNumberFormat="1" applyFont="1" applyFill="1" applyBorder="1" applyAlignment="1">
      <alignment horizontal="left"/>
    </xf>
    <xf numFmtId="0" fontId="19" fillId="2" borderId="2" xfId="0" applyFont="1" applyFill="1" applyBorder="1" applyAlignment="1"/>
    <xf numFmtId="0" fontId="14" fillId="2" borderId="2" xfId="4" applyFont="1" applyFill="1" applyBorder="1" applyAlignment="1">
      <alignment horizontal="left" wrapText="1"/>
    </xf>
    <xf numFmtId="43" fontId="19" fillId="2" borderId="2" xfId="1" applyFont="1" applyFill="1" applyBorder="1" applyAlignment="1">
      <alignment horizontal="center"/>
    </xf>
    <xf numFmtId="43" fontId="18" fillId="2" borderId="2" xfId="1" applyFont="1" applyFill="1" applyBorder="1" applyAlignment="1">
      <alignment horizontal="left"/>
    </xf>
    <xf numFmtId="43" fontId="19" fillId="2" borderId="2" xfId="1" applyFont="1" applyFill="1" applyBorder="1" applyAlignment="1">
      <alignment horizontal="left" wrapText="1"/>
    </xf>
    <xf numFmtId="43" fontId="19" fillId="2" borderId="2" xfId="1" applyFont="1" applyFill="1" applyBorder="1" applyAlignment="1">
      <alignment horizontal="left"/>
    </xf>
    <xf numFmtId="43" fontId="18" fillId="2" borderId="2" xfId="1" applyFont="1" applyFill="1" applyBorder="1" applyAlignment="1"/>
    <xf numFmtId="43" fontId="2" fillId="2" borderId="0" xfId="1" applyFont="1" applyFill="1" applyBorder="1" applyAlignment="1">
      <alignment horizontal="center"/>
    </xf>
    <xf numFmtId="0" fontId="9" fillId="2" borderId="2" xfId="0" applyFont="1" applyFill="1" applyBorder="1" applyAlignment="1">
      <alignment horizontal="left" wrapText="1"/>
    </xf>
    <xf numFmtId="43" fontId="18" fillId="2" borderId="3" xfId="1" applyFont="1" applyFill="1" applyBorder="1" applyAlignment="1">
      <alignment horizontal="left"/>
    </xf>
    <xf numFmtId="43" fontId="18" fillId="2" borderId="3" xfId="1" applyFont="1" applyFill="1" applyBorder="1" applyAlignment="1">
      <alignment horizontal="right"/>
    </xf>
    <xf numFmtId="43" fontId="19" fillId="2" borderId="2" xfId="5" applyFont="1" applyFill="1" applyBorder="1" applyAlignment="1">
      <alignment horizontal="left"/>
    </xf>
    <xf numFmtId="43" fontId="18" fillId="2" borderId="2" xfId="5" applyFont="1" applyFill="1" applyBorder="1" applyAlignment="1">
      <alignment horizontal="left" wrapText="1"/>
    </xf>
    <xf numFmtId="43" fontId="18" fillId="2" borderId="2" xfId="5" applyFont="1" applyFill="1" applyBorder="1" applyAlignment="1">
      <alignment horizontal="left"/>
    </xf>
    <xf numFmtId="43" fontId="14" fillId="2" borderId="2" xfId="5" applyFont="1" applyFill="1" applyBorder="1" applyAlignment="1">
      <alignment horizontal="left" wrapText="1"/>
    </xf>
    <xf numFmtId="43" fontId="10" fillId="2" borderId="0" xfId="5" applyFont="1" applyFill="1" applyBorder="1" applyAlignment="1">
      <alignment horizontal="left" wrapText="1"/>
    </xf>
    <xf numFmtId="0" fontId="14" fillId="2" borderId="0" xfId="4" applyFont="1" applyFill="1" applyBorder="1" applyAlignment="1">
      <alignment horizontal="left" wrapText="1"/>
    </xf>
    <xf numFmtId="43" fontId="19" fillId="2" borderId="0" xfId="1" applyFont="1" applyFill="1" applyBorder="1" applyAlignment="1">
      <alignment horizontal="left" wrapText="1"/>
    </xf>
    <xf numFmtId="43" fontId="14" fillId="2" borderId="0" xfId="5" applyFont="1" applyFill="1" applyBorder="1" applyAlignment="1">
      <alignment horizontal="left" wrapText="1"/>
    </xf>
    <xf numFmtId="43" fontId="18" fillId="2" borderId="2" xfId="5" applyFont="1" applyFill="1" applyBorder="1" applyAlignment="1">
      <alignment horizontal="right" wrapText="1"/>
    </xf>
    <xf numFmtId="43" fontId="19" fillId="2" borderId="2" xfId="5" applyFont="1" applyFill="1" applyBorder="1" applyAlignment="1">
      <alignment horizontal="left" wrapText="1"/>
    </xf>
    <xf numFmtId="43" fontId="3" fillId="2" borderId="0" xfId="5" applyFont="1" applyFill="1" applyBorder="1" applyAlignment="1"/>
    <xf numFmtId="43" fontId="2" fillId="2" borderId="0" xfId="5" applyFont="1" applyFill="1" applyBorder="1" applyAlignment="1">
      <alignment horizontal="left" wrapText="1"/>
    </xf>
    <xf numFmtId="43" fontId="18" fillId="2" borderId="2" xfId="5" applyFont="1" applyFill="1" applyBorder="1"/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0" fillId="2" borderId="4" xfId="0" applyFont="1" applyFill="1" applyBorder="1" applyAlignment="1">
      <alignment vertical="center" wrapText="1"/>
    </xf>
    <xf numFmtId="43" fontId="21" fillId="2" borderId="4" xfId="5" applyFont="1" applyFill="1" applyBorder="1" applyAlignment="1">
      <alignment vertical="center" wrapText="1"/>
    </xf>
    <xf numFmtId="164" fontId="19" fillId="2" borderId="2" xfId="0" applyNumberFormat="1" applyFont="1" applyFill="1" applyBorder="1" applyAlignment="1">
      <alignment horizontal="left"/>
    </xf>
    <xf numFmtId="43" fontId="18" fillId="2" borderId="0" xfId="1" applyFont="1" applyFill="1" applyBorder="1" applyAlignment="1">
      <alignment horizontal="right"/>
    </xf>
    <xf numFmtId="43" fontId="19" fillId="2" borderId="2" xfId="5" applyFont="1" applyFill="1" applyBorder="1" applyAlignment="1">
      <alignment vertical="center" wrapText="1"/>
    </xf>
    <xf numFmtId="43" fontId="19" fillId="2" borderId="2" xfId="1" applyFont="1" applyFill="1" applyBorder="1" applyAlignment="1"/>
    <xf numFmtId="43" fontId="2" fillId="2" borderId="0" xfId="1" applyFont="1" applyFill="1" applyBorder="1" applyAlignment="1"/>
    <xf numFmtId="43" fontId="2" fillId="2" borderId="0" xfId="1" applyFont="1" applyFill="1" applyBorder="1" applyAlignment="1">
      <alignment wrapText="1"/>
    </xf>
    <xf numFmtId="0" fontId="4" fillId="2" borderId="0" xfId="0" applyFont="1" applyFill="1" applyBorder="1" applyAlignment="1"/>
    <xf numFmtId="0" fontId="11" fillId="2" borderId="0" xfId="4" applyFont="1" applyFill="1" applyBorder="1" applyAlignment="1">
      <alignment wrapText="1"/>
    </xf>
    <xf numFmtId="0" fontId="7" fillId="2" borderId="0" xfId="4" applyFont="1" applyFill="1" applyBorder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43" fontId="5" fillId="2" borderId="0" xfId="0" applyNumberFormat="1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1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right"/>
    </xf>
    <xf numFmtId="43" fontId="18" fillId="2" borderId="2" xfId="5" applyFont="1" applyFill="1" applyBorder="1" applyAlignment="1">
      <alignment horizontal="right"/>
    </xf>
    <xf numFmtId="43" fontId="18" fillId="2" borderId="2" xfId="1" applyFont="1" applyFill="1" applyBorder="1"/>
    <xf numFmtId="0" fontId="18" fillId="2" borderId="2" xfId="0" applyFont="1" applyFill="1" applyBorder="1" applyAlignment="1">
      <alignment horizontal="center" wrapText="1"/>
    </xf>
    <xf numFmtId="0" fontId="18" fillId="2" borderId="2" xfId="2" applyFont="1" applyFill="1" applyBorder="1" applyAlignment="1">
      <alignment horizontal="left" wrapText="1"/>
    </xf>
    <xf numFmtId="43" fontId="18" fillId="2" borderId="2" xfId="5" applyFont="1" applyFill="1" applyBorder="1" applyAlignment="1">
      <alignment vertical="center"/>
    </xf>
    <xf numFmtId="0" fontId="18" fillId="2" borderId="2" xfId="2" applyFont="1" applyFill="1" applyBorder="1" applyAlignment="1">
      <alignment wrapText="1"/>
    </xf>
    <xf numFmtId="13" fontId="18" fillId="2" borderId="3" xfId="1" applyNumberFormat="1" applyFont="1" applyFill="1" applyBorder="1" applyAlignment="1">
      <alignment horizontal="right"/>
    </xf>
    <xf numFmtId="0" fontId="19" fillId="2" borderId="2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 vertical="center" wrapText="1"/>
    </xf>
    <xf numFmtId="165" fontId="18" fillId="2" borderId="2" xfId="3" applyNumberFormat="1" applyFont="1" applyFill="1" applyBorder="1" applyAlignment="1">
      <alignment horizontal="left" wrapText="1"/>
    </xf>
    <xf numFmtId="165" fontId="18" fillId="2" borderId="2" xfId="3" applyNumberFormat="1" applyFont="1" applyFill="1" applyBorder="1" applyAlignment="1">
      <alignment horizontal="left"/>
    </xf>
    <xf numFmtId="43" fontId="18" fillId="2" borderId="2" xfId="5" applyFont="1" applyFill="1" applyBorder="1" applyAlignment="1">
      <alignment horizontal="center"/>
    </xf>
    <xf numFmtId="0" fontId="21" fillId="2" borderId="2" xfId="0" applyFont="1" applyFill="1" applyBorder="1" applyAlignment="1">
      <alignment horizontal="left" vertical="center" wrapText="1"/>
    </xf>
    <xf numFmtId="43" fontId="21" fillId="2" borderId="2" xfId="1" applyFont="1" applyFill="1" applyBorder="1" applyAlignment="1">
      <alignment vertical="center" wrapText="1"/>
    </xf>
    <xf numFmtId="166" fontId="18" fillId="2" borderId="2" xfId="5" applyNumberFormat="1" applyFont="1" applyFill="1" applyBorder="1" applyAlignment="1"/>
    <xf numFmtId="1" fontId="18" fillId="2" borderId="2" xfId="1" applyNumberFormat="1" applyFont="1" applyFill="1" applyBorder="1" applyAlignment="1"/>
    <xf numFmtId="1" fontId="18" fillId="2" borderId="2" xfId="1" applyNumberFormat="1" applyFont="1" applyFill="1" applyBorder="1" applyAlignment="1">
      <alignment wrapText="1"/>
    </xf>
    <xf numFmtId="43" fontId="12" fillId="2" borderId="2" xfId="5" applyFont="1" applyFill="1" applyBorder="1" applyAlignment="1">
      <alignment horizontal="left" wrapText="1"/>
    </xf>
    <xf numFmtId="2" fontId="18" fillId="2" borderId="2" xfId="1" applyNumberFormat="1" applyFont="1" applyFill="1" applyBorder="1" applyAlignment="1"/>
    <xf numFmtId="0" fontId="21" fillId="2" borderId="2" xfId="0" applyFont="1" applyFill="1" applyBorder="1" applyAlignment="1">
      <alignment wrapText="1"/>
    </xf>
    <xf numFmtId="43" fontId="21" fillId="2" borderId="2" xfId="5" applyFont="1" applyFill="1" applyBorder="1" applyAlignment="1">
      <alignment wrapText="1"/>
    </xf>
    <xf numFmtId="0" fontId="18" fillId="2" borderId="2" xfId="3" applyNumberFormat="1" applyFont="1" applyFill="1" applyBorder="1" applyAlignment="1">
      <alignment horizontal="left"/>
    </xf>
    <xf numFmtId="43" fontId="15" fillId="2" borderId="2" xfId="5" applyFont="1" applyFill="1" applyBorder="1" applyAlignment="1">
      <alignment wrapText="1"/>
    </xf>
    <xf numFmtId="0" fontId="15" fillId="2" borderId="2" xfId="4" applyFont="1" applyFill="1" applyBorder="1" applyAlignment="1">
      <alignment wrapText="1"/>
    </xf>
    <xf numFmtId="12" fontId="18" fillId="2" borderId="3" xfId="1" applyNumberFormat="1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left" wrapText="1"/>
    </xf>
    <xf numFmtId="0" fontId="15" fillId="2" borderId="2" xfId="4" applyFont="1" applyFill="1" applyBorder="1" applyAlignment="1">
      <alignment horizontal="left" wrapText="1"/>
    </xf>
    <xf numFmtId="164" fontId="18" fillId="2" borderId="2" xfId="3" applyFont="1" applyFill="1" applyBorder="1"/>
    <xf numFmtId="43" fontId="12" fillId="2" borderId="2" xfId="5" applyFont="1" applyFill="1" applyBorder="1" applyAlignment="1">
      <alignment horizontal="left"/>
    </xf>
    <xf numFmtId="0" fontId="12" fillId="2" borderId="0" xfId="0" applyFont="1" applyFill="1" applyBorder="1" applyAlignment="1">
      <alignment horizontal="left"/>
    </xf>
    <xf numFmtId="0" fontId="23" fillId="3" borderId="0" xfId="0" applyFont="1" applyFill="1" applyBorder="1" applyAlignment="1">
      <alignment horizontal="left"/>
    </xf>
    <xf numFmtId="0" fontId="23" fillId="3" borderId="3" xfId="0" applyFont="1" applyFill="1" applyBorder="1" applyAlignment="1">
      <alignment horizontal="left"/>
    </xf>
    <xf numFmtId="0" fontId="23" fillId="3" borderId="2" xfId="0" applyFont="1" applyFill="1" applyBorder="1" applyAlignment="1">
      <alignment horizontal="left"/>
    </xf>
    <xf numFmtId="43" fontId="21" fillId="2" borderId="2" xfId="5" applyFont="1" applyFill="1" applyBorder="1" applyAlignment="1">
      <alignment horizontal="center" vertical="center" wrapText="1"/>
    </xf>
    <xf numFmtId="43" fontId="21" fillId="2" borderId="2" xfId="5" applyFont="1" applyFill="1" applyBorder="1" applyAlignment="1">
      <alignment horizontal="right" vertical="center" wrapText="1"/>
    </xf>
    <xf numFmtId="43" fontId="18" fillId="2" borderId="2" xfId="5" applyFont="1" applyFill="1" applyBorder="1" applyAlignment="1">
      <alignment horizontal="right" vertical="center" wrapText="1"/>
    </xf>
    <xf numFmtId="0" fontId="12" fillId="2" borderId="2" xfId="0" applyFont="1" applyFill="1" applyBorder="1" applyAlignment="1">
      <alignment horizontal="left" vertical="center" wrapText="1"/>
    </xf>
    <xf numFmtId="43" fontId="2" fillId="2" borderId="2" xfId="5" applyFont="1" applyFill="1" applyBorder="1" applyAlignment="1"/>
    <xf numFmtId="0" fontId="5" fillId="2" borderId="2" xfId="0" applyFont="1" applyFill="1" applyBorder="1" applyAlignment="1">
      <alignment wrapText="1"/>
    </xf>
    <xf numFmtId="0" fontId="19" fillId="2" borderId="2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vertical="center" wrapText="1"/>
    </xf>
    <xf numFmtId="43" fontId="18" fillId="2" borderId="3" xfId="5" applyFont="1" applyFill="1" applyBorder="1" applyAlignment="1">
      <alignment vertical="center" wrapText="1"/>
    </xf>
    <xf numFmtId="43" fontId="9" fillId="2" borderId="2" xfId="5" applyFont="1" applyFill="1" applyBorder="1" applyAlignment="1">
      <alignment vertical="center"/>
    </xf>
    <xf numFmtId="4" fontId="9" fillId="2" borderId="2" xfId="0" applyNumberFormat="1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43" fontId="19" fillId="2" borderId="0" xfId="0" applyNumberFormat="1" applyFont="1" applyFill="1" applyBorder="1" applyAlignment="1">
      <alignment horizontal="left"/>
    </xf>
    <xf numFmtId="43" fontId="19" fillId="2" borderId="0" xfId="1" applyFont="1" applyFill="1" applyBorder="1" applyAlignment="1">
      <alignment horizontal="right"/>
    </xf>
    <xf numFmtId="43" fontId="21" fillId="2" borderId="2" xfId="5" applyFont="1" applyFill="1" applyBorder="1" applyAlignment="1">
      <alignment horizontal="left" wrapText="1"/>
    </xf>
    <xf numFmtId="0" fontId="21" fillId="2" borderId="2" xfId="0" applyFont="1" applyFill="1" applyBorder="1" applyAlignment="1">
      <alignment horizontal="center" wrapText="1"/>
    </xf>
    <xf numFmtId="0" fontId="18" fillId="2" borderId="2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4" fillId="2" borderId="2" xfId="4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10" fillId="2" borderId="0" xfId="4" applyFont="1" applyFill="1" applyBorder="1" applyAlignment="1">
      <alignment horizontal="center" wrapText="1"/>
    </xf>
    <xf numFmtId="43" fontId="3" fillId="2" borderId="0" xfId="0" applyNumberFormat="1" applyFont="1" applyFill="1" applyBorder="1" applyAlignment="1">
      <alignment horizontal="center"/>
    </xf>
    <xf numFmtId="164" fontId="3" fillId="2" borderId="0" xfId="3" applyFont="1" applyFill="1" applyBorder="1" applyAlignment="1">
      <alignment horizontal="center"/>
    </xf>
    <xf numFmtId="0" fontId="25" fillId="2" borderId="0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164" fontId="18" fillId="2" borderId="2" xfId="3" applyFont="1" applyFill="1" applyBorder="1" applyAlignment="1">
      <alignment wrapText="1"/>
    </xf>
    <xf numFmtId="166" fontId="15" fillId="2" borderId="2" xfId="5" applyNumberFormat="1" applyFont="1" applyFill="1" applyBorder="1" applyAlignment="1">
      <alignment horizontal="left" wrapText="1"/>
    </xf>
    <xf numFmtId="43" fontId="19" fillId="2" borderId="0" xfId="1" applyFont="1" applyFill="1" applyBorder="1" applyAlignment="1"/>
    <xf numFmtId="43" fontId="4" fillId="2" borderId="0" xfId="1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43" fontId="5" fillId="2" borderId="0" xfId="1" applyFont="1" applyFill="1" applyBorder="1" applyAlignment="1">
      <alignment horizontal="left"/>
    </xf>
    <xf numFmtId="164" fontId="5" fillId="2" borderId="0" xfId="3" applyFont="1" applyFill="1" applyBorder="1" applyAlignment="1">
      <alignment horizontal="left"/>
    </xf>
    <xf numFmtId="164" fontId="5" fillId="2" borderId="0" xfId="3" applyFont="1" applyFill="1" applyBorder="1" applyAlignment="1"/>
    <xf numFmtId="0" fontId="4" fillId="2" borderId="9" xfId="0" applyFont="1" applyFill="1" applyBorder="1" applyAlignment="1"/>
    <xf numFmtId="0" fontId="14" fillId="2" borderId="9" xfId="4" applyFont="1" applyFill="1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wrapText="1"/>
    </xf>
    <xf numFmtId="43" fontId="0" fillId="0" borderId="2" xfId="5" applyFont="1" applyBorder="1"/>
    <xf numFmtId="0" fontId="0" fillId="0" borderId="2" xfId="0" applyBorder="1" applyAlignment="1">
      <alignment horizontal="center"/>
    </xf>
    <xf numFmtId="0" fontId="16" fillId="2" borderId="2" xfId="0" applyFont="1" applyFill="1" applyBorder="1"/>
    <xf numFmtId="43" fontId="26" fillId="2" borderId="2" xfId="1" applyFont="1" applyFill="1" applyBorder="1"/>
    <xf numFmtId="0" fontId="26" fillId="2" borderId="2" xfId="0" applyFont="1" applyFill="1" applyBorder="1" applyAlignment="1">
      <alignment wrapText="1"/>
    </xf>
    <xf numFmtId="4" fontId="0" fillId="0" borderId="0" xfId="0" applyNumberFormat="1"/>
    <xf numFmtId="4" fontId="27" fillId="0" borderId="0" xfId="0" applyNumberFormat="1" applyFont="1"/>
    <xf numFmtId="0" fontId="16" fillId="2" borderId="2" xfId="0" applyFont="1" applyFill="1" applyBorder="1" applyAlignment="1">
      <alignment horizontal="left"/>
    </xf>
    <xf numFmtId="0" fontId="18" fillId="2" borderId="3" xfId="0" applyFont="1" applyFill="1" applyBorder="1" applyAlignment="1">
      <alignment wrapText="1"/>
    </xf>
    <xf numFmtId="0" fontId="18" fillId="2" borderId="3" xfId="0" applyFont="1" applyFill="1" applyBorder="1" applyAlignment="1">
      <alignment horizontal="left" wrapText="1"/>
    </xf>
    <xf numFmtId="43" fontId="18" fillId="2" borderId="8" xfId="1" applyFont="1" applyFill="1" applyBorder="1"/>
    <xf numFmtId="0" fontId="19" fillId="2" borderId="3" xfId="0" applyFont="1" applyFill="1" applyBorder="1" applyAlignment="1">
      <alignment horizontal="left" wrapText="1"/>
    </xf>
    <xf numFmtId="43" fontId="20" fillId="2" borderId="2" xfId="0" applyNumberFormat="1" applyFont="1" applyFill="1" applyBorder="1" applyAlignment="1">
      <alignment horizontal="center" vertical="center" wrapText="1"/>
    </xf>
    <xf numFmtId="43" fontId="18" fillId="2" borderId="2" xfId="5" applyFont="1" applyFill="1" applyBorder="1" applyAlignment="1">
      <alignment horizontal="right" vertical="center"/>
    </xf>
    <xf numFmtId="0" fontId="19" fillId="2" borderId="2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vertical="center" wrapText="1"/>
    </xf>
    <xf numFmtId="0" fontId="18" fillId="2" borderId="8" xfId="0" applyFont="1" applyFill="1" applyBorder="1" applyAlignment="1">
      <alignment horizontal="center" wrapText="1"/>
    </xf>
    <xf numFmtId="43" fontId="18" fillId="2" borderId="3" xfId="5" applyFont="1" applyFill="1" applyBorder="1" applyAlignment="1">
      <alignment horizontal="left" wrapText="1"/>
    </xf>
    <xf numFmtId="43" fontId="18" fillId="2" borderId="0" xfId="1" applyFont="1" applyFill="1" applyBorder="1" applyAlignment="1">
      <alignment horizontal="left"/>
    </xf>
    <xf numFmtId="0" fontId="19" fillId="2" borderId="7" xfId="0" applyFont="1" applyFill="1" applyBorder="1" applyAlignment="1">
      <alignment vertical="center"/>
    </xf>
    <xf numFmtId="43" fontId="31" fillId="2" borderId="2" xfId="5" applyFont="1" applyFill="1" applyBorder="1" applyAlignment="1">
      <alignment vertical="center"/>
    </xf>
    <xf numFmtId="0" fontId="30" fillId="2" borderId="7" xfId="0" applyFont="1" applyFill="1" applyBorder="1" applyAlignment="1"/>
    <xf numFmtId="0" fontId="19" fillId="2" borderId="8" xfId="0" applyFont="1" applyFill="1" applyBorder="1" applyAlignment="1"/>
    <xf numFmtId="0" fontId="19" fillId="2" borderId="3" xfId="0" applyFont="1" applyFill="1" applyBorder="1" applyAlignment="1"/>
    <xf numFmtId="43" fontId="19" fillId="2" borderId="2" xfId="5" applyFont="1" applyFill="1" applyBorder="1" applyAlignment="1">
      <alignment horizontal="right"/>
    </xf>
    <xf numFmtId="1" fontId="18" fillId="2" borderId="2" xfId="1" applyNumberFormat="1" applyFont="1" applyFill="1" applyBorder="1" applyAlignment="1">
      <alignment horizontal="center"/>
    </xf>
    <xf numFmtId="0" fontId="18" fillId="2" borderId="2" xfId="0" applyFont="1" applyFill="1" applyBorder="1" applyAlignment="1">
      <alignment horizontal="left" vertical="top"/>
    </xf>
    <xf numFmtId="4" fontId="18" fillId="2" borderId="3" xfId="0" applyNumberFormat="1" applyFont="1" applyFill="1" applyBorder="1" applyAlignment="1">
      <alignment horizontal="center"/>
    </xf>
    <xf numFmtId="0" fontId="19" fillId="2" borderId="7" xfId="0" applyFont="1" applyFill="1" applyBorder="1" applyAlignment="1">
      <alignment vertical="center" wrapText="1"/>
    </xf>
    <xf numFmtId="0" fontId="14" fillId="2" borderId="8" xfId="4" applyFont="1" applyFill="1" applyBorder="1" applyAlignment="1">
      <alignment horizontal="left" wrapText="1"/>
    </xf>
    <xf numFmtId="0" fontId="14" fillId="2" borderId="8" xfId="4" applyFont="1" applyFill="1" applyBorder="1" applyAlignment="1">
      <alignment wrapText="1"/>
    </xf>
    <xf numFmtId="43" fontId="14" fillId="2" borderId="3" xfId="5" applyFont="1" applyFill="1" applyBorder="1" applyAlignment="1">
      <alignment wrapText="1"/>
    </xf>
    <xf numFmtId="0" fontId="23" fillId="2" borderId="0" xfId="0" applyFont="1" applyFill="1" applyBorder="1" applyAlignment="1">
      <alignment horizontal="left"/>
    </xf>
    <xf numFmtId="0" fontId="23" fillId="2" borderId="3" xfId="0" applyFont="1" applyFill="1" applyBorder="1" applyAlignment="1">
      <alignment horizontal="left"/>
    </xf>
    <xf numFmtId="0" fontId="23" fillId="2" borderId="2" xfId="0" applyFont="1" applyFill="1" applyBorder="1" applyAlignment="1">
      <alignment horizontal="left"/>
    </xf>
    <xf numFmtId="0" fontId="12" fillId="2" borderId="2" xfId="0" applyFont="1" applyFill="1" applyBorder="1" applyAlignment="1">
      <alignment horizontal="left"/>
    </xf>
    <xf numFmtId="1" fontId="12" fillId="2" borderId="2" xfId="1" applyNumberFormat="1" applyFont="1" applyFill="1" applyBorder="1" applyAlignment="1">
      <alignment wrapText="1"/>
    </xf>
    <xf numFmtId="0" fontId="12" fillId="2" borderId="2" xfId="0" applyFont="1" applyFill="1" applyBorder="1" applyAlignment="1">
      <alignment wrapText="1"/>
    </xf>
    <xf numFmtId="0" fontId="12" fillId="2" borderId="2" xfId="0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center" vertical="center" wrapText="1"/>
    </xf>
    <xf numFmtId="1" fontId="12" fillId="2" borderId="2" xfId="1" applyNumberFormat="1" applyFont="1" applyFill="1" applyBorder="1" applyAlignment="1"/>
    <xf numFmtId="43" fontId="13" fillId="2" borderId="2" xfId="5" applyFont="1" applyFill="1" applyBorder="1" applyAlignment="1">
      <alignment horizontal="left"/>
    </xf>
    <xf numFmtId="0" fontId="12" fillId="2" borderId="2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vertical="center"/>
    </xf>
    <xf numFmtId="43" fontId="12" fillId="2" borderId="2" xfId="5" applyFont="1" applyFill="1" applyBorder="1" applyAlignment="1">
      <alignment vertical="center"/>
    </xf>
    <xf numFmtId="43" fontId="12" fillId="2" borderId="2" xfId="5" applyFont="1" applyFill="1" applyBorder="1" applyAlignment="1">
      <alignment horizontal="left" vertical="center"/>
    </xf>
    <xf numFmtId="0" fontId="32" fillId="2" borderId="2" xfId="0" applyFont="1" applyFill="1" applyBorder="1" applyAlignment="1">
      <alignment horizontal="left"/>
    </xf>
    <xf numFmtId="0" fontId="13" fillId="2" borderId="2" xfId="0" applyFont="1" applyFill="1" applyBorder="1" applyAlignment="1">
      <alignment wrapText="1"/>
    </xf>
    <xf numFmtId="43" fontId="12" fillId="2" borderId="2" xfId="5" applyFont="1" applyFill="1" applyBorder="1" applyAlignment="1">
      <alignment vertical="center" wrapText="1"/>
    </xf>
    <xf numFmtId="0" fontId="33" fillId="2" borderId="2" xfId="2" applyFont="1" applyFill="1" applyBorder="1" applyAlignment="1">
      <alignment horizontal="left" wrapText="1"/>
    </xf>
    <xf numFmtId="43" fontId="13" fillId="2" borderId="2" xfId="5" applyFont="1" applyFill="1" applyBorder="1" applyAlignment="1">
      <alignment wrapText="1"/>
    </xf>
    <xf numFmtId="0" fontId="13" fillId="2" borderId="2" xfId="0" applyFont="1" applyFill="1" applyBorder="1"/>
    <xf numFmtId="0" fontId="12" fillId="2" borderId="2" xfId="0" applyFont="1" applyFill="1" applyBorder="1"/>
    <xf numFmtId="0" fontId="12" fillId="2" borderId="2" xfId="2" applyFont="1" applyFill="1" applyBorder="1" applyAlignment="1">
      <alignment horizontal="left" wrapText="1"/>
    </xf>
    <xf numFmtId="43" fontId="12" fillId="2" borderId="2" xfId="5" applyFont="1" applyFill="1" applyBorder="1" applyAlignment="1">
      <alignment horizontal="right"/>
    </xf>
    <xf numFmtId="43" fontId="12" fillId="2" borderId="2" xfId="5" applyFont="1" applyFill="1" applyBorder="1" applyAlignment="1">
      <alignment wrapText="1"/>
    </xf>
    <xf numFmtId="43" fontId="12" fillId="2" borderId="2" xfId="1" applyFont="1" applyFill="1" applyBorder="1" applyAlignment="1">
      <alignment wrapText="1"/>
    </xf>
    <xf numFmtId="165" fontId="12" fillId="2" borderId="2" xfId="3" applyNumberFormat="1" applyFont="1" applyFill="1" applyBorder="1" applyAlignment="1">
      <alignment horizontal="left" vertical="top"/>
    </xf>
    <xf numFmtId="0" fontId="12" fillId="2" borderId="2" xfId="0" applyFont="1" applyFill="1" applyBorder="1" applyAlignment="1"/>
    <xf numFmtId="0" fontId="35" fillId="2" borderId="2" xfId="0" applyFont="1" applyFill="1" applyBorder="1"/>
    <xf numFmtId="2" fontId="12" fillId="2" borderId="2" xfId="1" applyNumberFormat="1" applyFont="1" applyFill="1" applyBorder="1" applyAlignment="1"/>
    <xf numFmtId="43" fontId="12" fillId="2" borderId="2" xfId="5" applyFont="1" applyFill="1" applyBorder="1" applyAlignment="1">
      <alignment horizontal="right" wrapText="1"/>
    </xf>
    <xf numFmtId="43" fontId="0" fillId="0" borderId="0" xfId="5" applyFont="1"/>
    <xf numFmtId="0" fontId="12" fillId="2" borderId="2" xfId="2" applyFont="1" applyFill="1" applyBorder="1" applyAlignment="1">
      <alignment horizontal="center" vertical="center" wrapText="1"/>
    </xf>
    <xf numFmtId="4" fontId="18" fillId="2" borderId="2" xfId="0" applyNumberFormat="1" applyFont="1" applyFill="1" applyBorder="1" applyAlignment="1">
      <alignment horizontal="center"/>
    </xf>
    <xf numFmtId="4" fontId="21" fillId="2" borderId="2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/>
    </xf>
    <xf numFmtId="0" fontId="18" fillId="0" borderId="1" xfId="0" applyFont="1" applyFill="1" applyBorder="1" applyAlignment="1">
      <alignment horizontal="left"/>
    </xf>
    <xf numFmtId="0" fontId="19" fillId="0" borderId="2" xfId="0" applyFont="1" applyFill="1" applyBorder="1" applyAlignment="1">
      <alignment horizontal="left"/>
    </xf>
    <xf numFmtId="0" fontId="19" fillId="0" borderId="2" xfId="0" applyFont="1" applyFill="1" applyBorder="1" applyAlignment="1">
      <alignment horizontal="center"/>
    </xf>
    <xf numFmtId="43" fontId="19" fillId="0" borderId="2" xfId="5" applyFont="1" applyFill="1" applyBorder="1" applyAlignment="1">
      <alignment wrapText="1"/>
    </xf>
    <xf numFmtId="0" fontId="19" fillId="0" borderId="2" xfId="0" applyFont="1" applyFill="1" applyBorder="1"/>
    <xf numFmtId="0" fontId="18" fillId="0" borderId="2" xfId="0" applyFont="1" applyFill="1" applyBorder="1" applyAlignment="1">
      <alignment horizontal="left" wrapText="1"/>
    </xf>
    <xf numFmtId="0" fontId="18" fillId="0" borderId="2" xfId="0" applyFont="1" applyFill="1" applyBorder="1" applyAlignment="1">
      <alignment horizontal="center" wrapText="1"/>
    </xf>
    <xf numFmtId="43" fontId="18" fillId="0" borderId="2" xfId="5" applyFont="1" applyFill="1" applyBorder="1" applyAlignment="1">
      <alignment wrapText="1"/>
    </xf>
    <xf numFmtId="43" fontId="18" fillId="0" borderId="2" xfId="5" applyFont="1" applyFill="1" applyBorder="1" applyAlignment="1"/>
    <xf numFmtId="0" fontId="18" fillId="0" borderId="2" xfId="0" applyFont="1" applyFill="1" applyBorder="1" applyAlignment="1">
      <alignment horizontal="left"/>
    </xf>
    <xf numFmtId="0" fontId="18" fillId="0" borderId="2" xfId="0" applyFont="1" applyFill="1" applyBorder="1" applyAlignment="1">
      <alignment horizontal="center"/>
    </xf>
    <xf numFmtId="0" fontId="18" fillId="0" borderId="2" xfId="2" applyFont="1" applyFill="1" applyBorder="1" applyAlignment="1">
      <alignment horizontal="left" wrapText="1"/>
    </xf>
    <xf numFmtId="0" fontId="18" fillId="0" borderId="2" xfId="2" applyFont="1" applyFill="1" applyBorder="1" applyAlignment="1">
      <alignment horizontal="center" wrapText="1"/>
    </xf>
    <xf numFmtId="0" fontId="18" fillId="0" borderId="2" xfId="0" applyFont="1" applyFill="1" applyBorder="1" applyAlignment="1">
      <alignment wrapText="1"/>
    </xf>
    <xf numFmtId="0" fontId="18" fillId="0" borderId="2" xfId="0" applyFont="1" applyFill="1" applyBorder="1" applyAlignment="1">
      <alignment horizontal="center" vertical="center" wrapText="1"/>
    </xf>
    <xf numFmtId="43" fontId="18" fillId="0" borderId="2" xfId="5" applyFont="1" applyFill="1" applyBorder="1" applyAlignment="1">
      <alignment horizontal="right" vertical="center" wrapText="1"/>
    </xf>
    <xf numFmtId="43" fontId="18" fillId="0" borderId="2" xfId="5" applyFont="1" applyFill="1" applyBorder="1" applyAlignment="1">
      <alignment horizontal="left"/>
    </xf>
    <xf numFmtId="0" fontId="18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left" vertical="center" wrapText="1"/>
    </xf>
    <xf numFmtId="43" fontId="18" fillId="0" borderId="0" xfId="0" applyNumberFormat="1" applyFont="1" applyFill="1" applyBorder="1" applyAlignment="1">
      <alignment horizontal="left"/>
    </xf>
    <xf numFmtId="43" fontId="19" fillId="0" borderId="2" xfId="5" applyFont="1" applyFill="1" applyBorder="1" applyAlignment="1">
      <alignment vertical="center" wrapText="1"/>
    </xf>
    <xf numFmtId="0" fontId="19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/>
    </xf>
    <xf numFmtId="43" fontId="18" fillId="0" borderId="2" xfId="5" applyFont="1" applyFill="1" applyBorder="1" applyAlignment="1">
      <alignment vertical="center"/>
    </xf>
    <xf numFmtId="4" fontId="18" fillId="0" borderId="2" xfId="0" applyNumberFormat="1" applyFont="1" applyFill="1" applyBorder="1" applyAlignment="1">
      <alignment vertical="center"/>
    </xf>
    <xf numFmtId="43" fontId="18" fillId="0" borderId="2" xfId="5" applyFont="1" applyFill="1" applyBorder="1" applyAlignment="1">
      <alignment vertical="center" wrapText="1"/>
    </xf>
    <xf numFmtId="4" fontId="18" fillId="0" borderId="2" xfId="0" applyNumberFormat="1" applyFont="1" applyFill="1" applyBorder="1" applyAlignment="1">
      <alignment vertical="center" wrapText="1"/>
    </xf>
    <xf numFmtId="0" fontId="18" fillId="0" borderId="2" xfId="0" applyFont="1" applyFill="1" applyBorder="1" applyAlignment="1">
      <alignment vertical="center"/>
    </xf>
    <xf numFmtId="0" fontId="18" fillId="0" borderId="2" xfId="0" applyFont="1" applyFill="1" applyBorder="1" applyAlignment="1">
      <alignment vertical="top" wrapText="1"/>
    </xf>
    <xf numFmtId="165" fontId="18" fillId="0" borderId="2" xfId="3" applyNumberFormat="1" applyFont="1" applyFill="1" applyBorder="1" applyAlignment="1">
      <alignment wrapText="1"/>
    </xf>
    <xf numFmtId="0" fontId="18" fillId="0" borderId="6" xfId="0" applyFont="1" applyFill="1" applyBorder="1" applyAlignment="1"/>
    <xf numFmtId="0" fontId="18" fillId="0" borderId="0" xfId="0" applyFont="1" applyFill="1" applyBorder="1" applyAlignment="1">
      <alignment horizontal="center"/>
    </xf>
    <xf numFmtId="43" fontId="18" fillId="0" borderId="0" xfId="5" applyFont="1" applyFill="1" applyBorder="1" applyAlignment="1"/>
    <xf numFmtId="0" fontId="18" fillId="0" borderId="5" xfId="0" applyFont="1" applyFill="1" applyBorder="1" applyAlignment="1"/>
    <xf numFmtId="0" fontId="19" fillId="0" borderId="2" xfId="0" applyFont="1" applyFill="1" applyBorder="1" applyAlignment="1">
      <alignment wrapText="1"/>
    </xf>
    <xf numFmtId="0" fontId="18" fillId="0" borderId="2" xfId="3" applyNumberFormat="1" applyFont="1" applyFill="1" applyBorder="1" applyAlignment="1">
      <alignment horizontal="center" wrapText="1"/>
    </xf>
    <xf numFmtId="43" fontId="18" fillId="0" borderId="2" xfId="0" applyNumberFormat="1" applyFont="1" applyFill="1" applyBorder="1" applyAlignment="1"/>
    <xf numFmtId="43" fontId="18" fillId="0" borderId="2" xfId="1" applyFont="1" applyFill="1" applyBorder="1" applyAlignment="1">
      <alignment vertical="center" wrapText="1"/>
    </xf>
    <xf numFmtId="43" fontId="18" fillId="0" borderId="2" xfId="1" applyFont="1" applyFill="1" applyBorder="1" applyAlignment="1">
      <alignment wrapText="1"/>
    </xf>
    <xf numFmtId="0" fontId="18" fillId="0" borderId="2" xfId="2" applyFont="1" applyFill="1" applyBorder="1" applyAlignment="1">
      <alignment wrapText="1"/>
    </xf>
    <xf numFmtId="0" fontId="19" fillId="0" borderId="2" xfId="4" applyFont="1" applyFill="1" applyBorder="1" applyAlignment="1">
      <alignment wrapText="1"/>
    </xf>
    <xf numFmtId="0" fontId="18" fillId="0" borderId="2" xfId="0" applyFont="1" applyFill="1" applyBorder="1" applyAlignment="1"/>
    <xf numFmtId="0" fontId="18" fillId="0" borderId="2" xfId="0" applyFont="1" applyFill="1" applyBorder="1"/>
    <xf numFmtId="0" fontId="19" fillId="0" borderId="2" xfId="4" applyFont="1" applyFill="1" applyBorder="1" applyAlignment="1">
      <alignment horizontal="center" wrapText="1"/>
    </xf>
    <xf numFmtId="0" fontId="19" fillId="0" borderId="0" xfId="0" applyFont="1" applyFill="1" applyBorder="1" applyAlignment="1"/>
    <xf numFmtId="0" fontId="19" fillId="0" borderId="0" xfId="0" applyFont="1" applyFill="1" applyBorder="1" applyAlignment="1">
      <alignment horizontal="center"/>
    </xf>
    <xf numFmtId="43" fontId="19" fillId="0" borderId="0" xfId="5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/>
    <xf numFmtId="4" fontId="18" fillId="0" borderId="0" xfId="0" applyNumberFormat="1" applyFont="1" applyFill="1" applyBorder="1" applyAlignment="1">
      <alignment horizontal="center"/>
    </xf>
    <xf numFmtId="43" fontId="18" fillId="0" borderId="0" xfId="0" applyNumberFormat="1" applyFont="1" applyFill="1" applyBorder="1" applyAlignment="1"/>
    <xf numFmtId="0" fontId="18" fillId="0" borderId="0" xfId="0" applyNumberFormat="1" applyFont="1" applyFill="1" applyBorder="1" applyAlignment="1">
      <alignment horizontal="center"/>
    </xf>
    <xf numFmtId="43" fontId="3" fillId="0" borderId="0" xfId="5" applyFont="1" applyFill="1" applyBorder="1" applyAlignment="1">
      <alignment horizontal="left"/>
    </xf>
    <xf numFmtId="43" fontId="2" fillId="0" borderId="0" xfId="1" applyFont="1" applyFill="1" applyBorder="1" applyAlignment="1">
      <alignment horizontal="left"/>
    </xf>
    <xf numFmtId="4" fontId="18" fillId="3" borderId="2" xfId="0" applyNumberFormat="1" applyFont="1" applyFill="1" applyBorder="1" applyAlignment="1">
      <alignment wrapText="1"/>
    </xf>
    <xf numFmtId="165" fontId="12" fillId="2" borderId="2" xfId="3" applyNumberFormat="1" applyFont="1" applyFill="1" applyBorder="1" applyAlignment="1">
      <alignment horizontal="left"/>
    </xf>
    <xf numFmtId="0" fontId="18" fillId="3" borderId="2" xfId="0" applyFont="1" applyFill="1" applyBorder="1" applyAlignment="1">
      <alignment horizontal="left"/>
    </xf>
    <xf numFmtId="43" fontId="12" fillId="2" borderId="2" xfId="5" applyFont="1" applyFill="1" applyBorder="1" applyAlignment="1"/>
    <xf numFmtId="4" fontId="14" fillId="2" borderId="2" xfId="4" applyNumberFormat="1" applyFont="1" applyFill="1" applyBorder="1" applyAlignment="1">
      <alignment wrapText="1"/>
    </xf>
    <xf numFmtId="4" fontId="3" fillId="2" borderId="0" xfId="0" applyNumberFormat="1" applyFont="1" applyFill="1" applyBorder="1" applyAlignment="1">
      <alignment horizontal="left"/>
    </xf>
    <xf numFmtId="4" fontId="3" fillId="3" borderId="0" xfId="0" applyNumberFormat="1" applyFont="1" applyFill="1" applyBorder="1" applyAlignment="1">
      <alignment horizontal="left"/>
    </xf>
    <xf numFmtId="43" fontId="3" fillId="3" borderId="0" xfId="0" applyNumberFormat="1" applyFont="1" applyFill="1" applyBorder="1" applyAlignment="1">
      <alignment horizontal="left"/>
    </xf>
    <xf numFmtId="0" fontId="18" fillId="0" borderId="0" xfId="0" applyFont="1"/>
    <xf numFmtId="0" fontId="36" fillId="2" borderId="2" xfId="0" applyFont="1" applyFill="1" applyBorder="1" applyAlignment="1">
      <alignment horizontal="left" wrapText="1" readingOrder="1"/>
    </xf>
    <xf numFmtId="0" fontId="37" fillId="0" borderId="2" xfId="0" applyFont="1" applyBorder="1" applyAlignment="1">
      <alignment horizontal="center"/>
    </xf>
    <xf numFmtId="4" fontId="19" fillId="0" borderId="0" xfId="0" applyNumberFormat="1" applyFont="1"/>
    <xf numFmtId="0" fontId="19" fillId="0" borderId="0" xfId="0" applyFont="1"/>
    <xf numFmtId="0" fontId="38" fillId="2" borderId="2" xfId="0" applyFont="1" applyFill="1" applyBorder="1" applyAlignment="1">
      <alignment horizontal="left" wrapText="1" readingOrder="1"/>
    </xf>
    <xf numFmtId="0" fontId="18" fillId="0" borderId="2" xfId="0" applyFont="1" applyBorder="1" applyAlignment="1">
      <alignment horizontal="right" vertical="center"/>
    </xf>
    <xf numFmtId="4" fontId="18" fillId="0" borderId="0" xfId="0" applyNumberFormat="1" applyFont="1"/>
    <xf numFmtId="4" fontId="18" fillId="0" borderId="2" xfId="0" applyNumberFormat="1" applyFont="1" applyBorder="1"/>
    <xf numFmtId="43" fontId="18" fillId="0" borderId="2" xfId="5" applyFont="1" applyBorder="1"/>
    <xf numFmtId="0" fontId="39" fillId="2" borderId="2" xfId="0" applyFont="1" applyFill="1" applyBorder="1" applyAlignment="1">
      <alignment horizontal="left" wrapText="1" readingOrder="1"/>
    </xf>
    <xf numFmtId="0" fontId="18" fillId="0" borderId="2" xfId="0" applyFont="1" applyBorder="1"/>
    <xf numFmtId="4" fontId="19" fillId="0" borderId="2" xfId="0" applyNumberFormat="1" applyFont="1" applyBorder="1"/>
    <xf numFmtId="0" fontId="26" fillId="0" borderId="2" xfId="0" applyFont="1" applyFill="1" applyBorder="1" applyAlignment="1">
      <alignment horizontal="left" wrapText="1"/>
    </xf>
    <xf numFmtId="0" fontId="26" fillId="0" borderId="2" xfId="0" applyFont="1" applyFill="1" applyBorder="1" applyAlignment="1">
      <alignment horizontal="center" wrapText="1"/>
    </xf>
    <xf numFmtId="43" fontId="26" fillId="0" borderId="2" xfId="5" applyFont="1" applyFill="1" applyBorder="1" applyAlignment="1">
      <alignment wrapText="1"/>
    </xf>
    <xf numFmtId="43" fontId="26" fillId="0" borderId="2" xfId="5" applyFont="1" applyFill="1" applyBorder="1" applyAlignment="1"/>
    <xf numFmtId="0" fontId="26" fillId="0" borderId="0" xfId="0" applyFont="1" applyFill="1" applyBorder="1" applyAlignment="1">
      <alignment horizontal="left"/>
    </xf>
    <xf numFmtId="0" fontId="26" fillId="2" borderId="2" xfId="0" applyFont="1" applyFill="1" applyBorder="1" applyAlignment="1">
      <alignment horizontal="left" wrapText="1"/>
    </xf>
    <xf numFmtId="0" fontId="26" fillId="2" borderId="2" xfId="0" applyFont="1" applyFill="1" applyBorder="1" applyAlignment="1">
      <alignment horizontal="center"/>
    </xf>
    <xf numFmtId="43" fontId="26" fillId="2" borderId="2" xfId="5" applyFont="1" applyFill="1" applyBorder="1" applyAlignment="1">
      <alignment horizontal="center"/>
    </xf>
    <xf numFmtId="0" fontId="40" fillId="2" borderId="0" xfId="0" applyFont="1" applyFill="1" applyBorder="1" applyAlignment="1">
      <alignment horizontal="left"/>
    </xf>
    <xf numFmtId="0" fontId="26" fillId="2" borderId="2" xfId="0" applyFont="1" applyFill="1" applyBorder="1" applyAlignment="1">
      <alignment horizontal="center" vertical="center"/>
    </xf>
    <xf numFmtId="43" fontId="26" fillId="2" borderId="2" xfId="5" applyFont="1" applyFill="1" applyBorder="1" applyAlignment="1">
      <alignment horizontal="center" vertical="center"/>
    </xf>
    <xf numFmtId="43" fontId="26" fillId="2" borderId="2" xfId="1" applyFont="1" applyFill="1" applyBorder="1" applyAlignment="1">
      <alignment vertical="center"/>
    </xf>
    <xf numFmtId="0" fontId="26" fillId="2" borderId="2" xfId="0" applyFont="1" applyFill="1" applyBorder="1" applyAlignment="1">
      <alignment horizontal="left" vertical="center" wrapText="1"/>
    </xf>
    <xf numFmtId="0" fontId="26" fillId="2" borderId="2" xfId="0" applyFont="1" applyFill="1" applyBorder="1" applyAlignment="1">
      <alignment horizontal="center" vertical="center" wrapText="1"/>
    </xf>
    <xf numFmtId="43" fontId="26" fillId="2" borderId="2" xfId="5" applyFont="1" applyFill="1" applyBorder="1" applyAlignment="1">
      <alignment horizontal="center" vertical="center" wrapText="1"/>
    </xf>
    <xf numFmtId="43" fontId="26" fillId="2" borderId="2" xfId="0" applyNumberFormat="1" applyFont="1" applyFill="1" applyBorder="1" applyAlignment="1">
      <alignment vertical="center" wrapText="1"/>
    </xf>
    <xf numFmtId="0" fontId="26" fillId="2" borderId="2" xfId="0" applyFont="1" applyFill="1" applyBorder="1" applyAlignment="1">
      <alignment vertical="center" wrapText="1"/>
    </xf>
    <xf numFmtId="0" fontId="26" fillId="2" borderId="2" xfId="0" applyFont="1" applyFill="1" applyBorder="1" applyAlignment="1">
      <alignment horizontal="left"/>
    </xf>
    <xf numFmtId="4" fontId="26" fillId="2" borderId="2" xfId="0" applyNumberFormat="1" applyFont="1" applyFill="1" applyBorder="1" applyAlignment="1">
      <alignment horizontal="center"/>
    </xf>
    <xf numFmtId="43" fontId="26" fillId="2" borderId="2" xfId="5" applyFont="1" applyFill="1" applyBorder="1" applyAlignment="1">
      <alignment wrapText="1"/>
    </xf>
    <xf numFmtId="0" fontId="26" fillId="2" borderId="0" xfId="0" applyFont="1" applyFill="1" applyBorder="1" applyAlignment="1">
      <alignment horizontal="left"/>
    </xf>
    <xf numFmtId="0" fontId="40" fillId="2" borderId="3" xfId="0" applyFont="1" applyFill="1" applyBorder="1" applyAlignment="1">
      <alignment horizontal="left"/>
    </xf>
    <xf numFmtId="0" fontId="40" fillId="2" borderId="2" xfId="0" applyFont="1" applyFill="1" applyBorder="1" applyAlignment="1">
      <alignment horizontal="left"/>
    </xf>
    <xf numFmtId="4" fontId="26" fillId="2" borderId="3" xfId="0" applyNumberFormat="1" applyFont="1" applyFill="1" applyBorder="1" applyAlignment="1">
      <alignment horizontal="center"/>
    </xf>
    <xf numFmtId="0" fontId="26" fillId="2" borderId="2" xfId="0" applyFont="1" applyFill="1" applyBorder="1" applyAlignment="1">
      <alignment horizontal="left" vertical="top"/>
    </xf>
    <xf numFmtId="43" fontId="26" fillId="2" borderId="2" xfId="5" applyFont="1" applyFill="1" applyBorder="1" applyAlignment="1">
      <alignment horizontal="left"/>
    </xf>
    <xf numFmtId="166" fontId="26" fillId="2" borderId="2" xfId="5" applyNumberFormat="1" applyFont="1" applyFill="1" applyBorder="1" applyAlignment="1"/>
    <xf numFmtId="0" fontId="40" fillId="3" borderId="0" xfId="0" applyFont="1" applyFill="1" applyBorder="1" applyAlignment="1">
      <alignment horizontal="left"/>
    </xf>
    <xf numFmtId="0" fontId="40" fillId="3" borderId="3" xfId="0" applyFont="1" applyFill="1" applyBorder="1" applyAlignment="1">
      <alignment horizontal="left"/>
    </xf>
    <xf numFmtId="0" fontId="40" fillId="3" borderId="2" xfId="0" applyFont="1" applyFill="1" applyBorder="1" applyAlignment="1">
      <alignment horizontal="left"/>
    </xf>
    <xf numFmtId="0" fontId="26" fillId="2" borderId="2" xfId="2" applyFont="1" applyFill="1" applyBorder="1" applyAlignment="1">
      <alignment horizontal="center" vertical="center" wrapText="1"/>
    </xf>
    <xf numFmtId="43" fontId="26" fillId="2" borderId="2" xfId="5" applyFont="1" applyFill="1" applyBorder="1" applyAlignment="1">
      <alignment vertical="center" wrapText="1"/>
    </xf>
    <xf numFmtId="43" fontId="26" fillId="2" borderId="2" xfId="5" applyFont="1" applyFill="1" applyBorder="1" applyAlignment="1">
      <alignment horizontal="left" vertical="center"/>
    </xf>
    <xf numFmtId="1" fontId="26" fillId="2" borderId="2" xfId="1" applyNumberFormat="1" applyFont="1" applyFill="1" applyBorder="1" applyAlignment="1"/>
    <xf numFmtId="43" fontId="26" fillId="2" borderId="2" xfId="5" applyFont="1" applyFill="1" applyBorder="1" applyAlignment="1">
      <alignment horizontal="right"/>
    </xf>
    <xf numFmtId="0" fontId="26" fillId="2" borderId="2" xfId="2" applyFont="1" applyFill="1" applyBorder="1" applyAlignment="1">
      <alignment horizontal="left" wrapText="1"/>
    </xf>
    <xf numFmtId="0" fontId="26" fillId="2" borderId="2" xfId="2" applyFont="1" applyFill="1" applyBorder="1" applyAlignment="1">
      <alignment wrapText="1"/>
    </xf>
    <xf numFmtId="0" fontId="26" fillId="2" borderId="2" xfId="0" applyFont="1" applyFill="1" applyBorder="1" applyAlignment="1"/>
    <xf numFmtId="43" fontId="26" fillId="2" borderId="2" xfId="5" applyFont="1" applyFill="1" applyBorder="1" applyAlignment="1">
      <alignment horizontal="right" wrapText="1"/>
    </xf>
    <xf numFmtId="165" fontId="26" fillId="2" borderId="2" xfId="3" applyNumberFormat="1" applyFont="1" applyFill="1" applyBorder="1" applyAlignment="1">
      <alignment horizontal="left" wrapText="1"/>
    </xf>
    <xf numFmtId="43" fontId="26" fillId="2" borderId="2" xfId="5" applyFont="1" applyFill="1" applyBorder="1" applyAlignment="1"/>
    <xf numFmtId="0" fontId="41" fillId="0" borderId="2" xfId="0" applyFont="1" applyFill="1" applyBorder="1" applyAlignment="1">
      <alignment horizontal="left" wrapText="1"/>
    </xf>
    <xf numFmtId="0" fontId="41" fillId="0" borderId="2" xfId="0" applyFont="1" applyFill="1" applyBorder="1" applyAlignment="1">
      <alignment horizontal="center" wrapText="1"/>
    </xf>
    <xf numFmtId="43" fontId="41" fillId="0" borderId="2" xfId="5" applyFont="1" applyFill="1" applyBorder="1" applyAlignment="1">
      <alignment wrapText="1"/>
    </xf>
    <xf numFmtId="43" fontId="41" fillId="0" borderId="2" xfId="5" applyFont="1" applyFill="1" applyBorder="1" applyAlignment="1"/>
    <xf numFmtId="0" fontId="41" fillId="0" borderId="0" xfId="0" applyFont="1" applyFill="1" applyBorder="1" applyAlignment="1">
      <alignment horizontal="left"/>
    </xf>
    <xf numFmtId="0" fontId="41" fillId="0" borderId="2" xfId="0" applyFont="1" applyFill="1" applyBorder="1" applyAlignment="1">
      <alignment horizontal="left"/>
    </xf>
    <xf numFmtId="0" fontId="41" fillId="0" borderId="2" xfId="0" applyFont="1" applyFill="1" applyBorder="1" applyAlignment="1">
      <alignment horizontal="center"/>
    </xf>
    <xf numFmtId="0" fontId="26" fillId="0" borderId="2" xfId="0" applyFont="1" applyFill="1" applyBorder="1" applyAlignment="1">
      <alignment wrapText="1"/>
    </xf>
    <xf numFmtId="0" fontId="26" fillId="0" borderId="2" xfId="0" applyFont="1" applyFill="1" applyBorder="1" applyAlignment="1">
      <alignment horizontal="center"/>
    </xf>
    <xf numFmtId="0" fontId="26" fillId="0" borderId="2" xfId="2" applyFont="1" applyFill="1" applyBorder="1" applyAlignment="1">
      <alignment horizontal="center" wrapText="1"/>
    </xf>
    <xf numFmtId="0" fontId="26" fillId="0" borderId="2" xfId="0" applyFont="1" applyFill="1" applyBorder="1" applyAlignment="1">
      <alignment horizontal="center" vertical="center" wrapText="1"/>
    </xf>
    <xf numFmtId="43" fontId="26" fillId="0" borderId="2" xfId="0" applyNumberFormat="1" applyFont="1" applyFill="1" applyBorder="1" applyAlignment="1"/>
    <xf numFmtId="0" fontId="26" fillId="0" borderId="2" xfId="0" applyFont="1" applyFill="1" applyBorder="1" applyAlignment="1">
      <alignment vertical="center" wrapText="1"/>
    </xf>
    <xf numFmtId="0" fontId="19" fillId="0" borderId="2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 vertical="center" wrapText="1"/>
    </xf>
    <xf numFmtId="43" fontId="19" fillId="0" borderId="2" xfId="5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/>
    </xf>
    <xf numFmtId="0" fontId="19" fillId="0" borderId="8" xfId="0" applyFont="1" applyFill="1" applyBorder="1" applyAlignment="1">
      <alignment horizontal="center"/>
    </xf>
    <xf numFmtId="0" fontId="19" fillId="0" borderId="3" xfId="0" applyFont="1" applyFill="1" applyBorder="1" applyAlignment="1">
      <alignment horizontal="center"/>
    </xf>
    <xf numFmtId="165" fontId="19" fillId="0" borderId="7" xfId="3" applyNumberFormat="1" applyFont="1" applyFill="1" applyBorder="1" applyAlignment="1">
      <alignment horizontal="center" wrapText="1"/>
    </xf>
    <xf numFmtId="165" fontId="19" fillId="0" borderId="8" xfId="3" applyNumberFormat="1" applyFont="1" applyFill="1" applyBorder="1" applyAlignment="1">
      <alignment horizontal="center" wrapText="1"/>
    </xf>
    <xf numFmtId="165" fontId="19" fillId="0" borderId="3" xfId="3" applyNumberFormat="1" applyFont="1" applyFill="1" applyBorder="1" applyAlignment="1">
      <alignment horizontal="center" wrapText="1"/>
    </xf>
    <xf numFmtId="0" fontId="19" fillId="0" borderId="7" xfId="0" applyFont="1" applyFill="1" applyBorder="1" applyAlignment="1">
      <alignment horizontal="center" wrapText="1"/>
    </xf>
    <xf numFmtId="0" fontId="19" fillId="0" borderId="8" xfId="0" applyFont="1" applyFill="1" applyBorder="1" applyAlignment="1">
      <alignment horizontal="center" wrapText="1"/>
    </xf>
    <xf numFmtId="0" fontId="19" fillId="0" borderId="3" xfId="0" applyFont="1" applyFill="1" applyBorder="1" applyAlignment="1">
      <alignment horizontal="center" wrapText="1"/>
    </xf>
    <xf numFmtId="0" fontId="19" fillId="0" borderId="7" xfId="4" applyFont="1" applyFill="1" applyBorder="1" applyAlignment="1">
      <alignment horizontal="center" wrapText="1"/>
    </xf>
    <xf numFmtId="0" fontId="19" fillId="0" borderId="8" xfId="4" applyFont="1" applyFill="1" applyBorder="1" applyAlignment="1">
      <alignment horizontal="center" wrapText="1"/>
    </xf>
    <xf numFmtId="0" fontId="19" fillId="0" borderId="3" xfId="4" applyFont="1" applyFill="1" applyBorder="1" applyAlignment="1">
      <alignment horizontal="center" wrapText="1"/>
    </xf>
    <xf numFmtId="0" fontId="19" fillId="2" borderId="2" xfId="0" applyFont="1" applyFill="1" applyBorder="1" applyAlignment="1">
      <alignment horizontal="center"/>
    </xf>
    <xf numFmtId="0" fontId="19" fillId="4" borderId="2" xfId="0" applyFont="1" applyFill="1" applyBorder="1" applyAlignment="1">
      <alignment horizontal="center"/>
    </xf>
    <xf numFmtId="0" fontId="22" fillId="2" borderId="7" xfId="0" applyFont="1" applyFill="1" applyBorder="1" applyAlignment="1">
      <alignment horizontal="center"/>
    </xf>
    <xf numFmtId="0" fontId="22" fillId="2" borderId="8" xfId="0" applyFont="1" applyFill="1" applyBorder="1" applyAlignment="1">
      <alignment horizontal="center"/>
    </xf>
    <xf numFmtId="0" fontId="22" fillId="2" borderId="3" xfId="0" applyFont="1" applyFill="1" applyBorder="1" applyAlignment="1">
      <alignment horizontal="center"/>
    </xf>
    <xf numFmtId="0" fontId="19" fillId="2" borderId="7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center"/>
    </xf>
    <xf numFmtId="0" fontId="19" fillId="2" borderId="3" xfId="0" applyFont="1" applyFill="1" applyBorder="1" applyAlignment="1">
      <alignment horizontal="center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35" fillId="2" borderId="7" xfId="0" applyFont="1" applyFill="1" applyBorder="1" applyAlignment="1">
      <alignment horizontal="center"/>
    </xf>
    <xf numFmtId="0" fontId="35" fillId="2" borderId="8" xfId="0" applyFont="1" applyFill="1" applyBorder="1" applyAlignment="1">
      <alignment horizontal="center"/>
    </xf>
    <xf numFmtId="0" fontId="35" fillId="2" borderId="3" xfId="0" applyFont="1" applyFill="1" applyBorder="1" applyAlignment="1">
      <alignment horizontal="center"/>
    </xf>
    <xf numFmtId="0" fontId="18" fillId="2" borderId="8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wrapText="1"/>
    </xf>
    <xf numFmtId="0" fontId="20" fillId="2" borderId="2" xfId="0" applyFont="1" applyFill="1" applyBorder="1" applyAlignment="1">
      <alignment horizontal="center" wrapText="1"/>
    </xf>
    <xf numFmtId="0" fontId="17" fillId="2" borderId="7" xfId="0" applyFont="1" applyFill="1" applyBorder="1" applyAlignment="1">
      <alignment horizontal="left"/>
    </xf>
    <xf numFmtId="0" fontId="17" fillId="2" borderId="8" xfId="0" applyFont="1" applyFill="1" applyBorder="1" applyAlignment="1">
      <alignment horizontal="left"/>
    </xf>
    <xf numFmtId="0" fontId="17" fillId="2" borderId="3" xfId="0" applyFont="1" applyFill="1" applyBorder="1" applyAlignment="1">
      <alignment horizontal="left"/>
    </xf>
    <xf numFmtId="0" fontId="12" fillId="2" borderId="7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wrapText="1"/>
    </xf>
    <xf numFmtId="0" fontId="20" fillId="2" borderId="8" xfId="0" applyFont="1" applyFill="1" applyBorder="1" applyAlignment="1">
      <alignment horizontal="center" wrapText="1"/>
    </xf>
    <xf numFmtId="0" fontId="20" fillId="2" borderId="3" xfId="0" applyFont="1" applyFill="1" applyBorder="1" applyAlignment="1">
      <alignment horizontal="center" wrapText="1"/>
    </xf>
    <xf numFmtId="0" fontId="20" fillId="2" borderId="2" xfId="0" applyFont="1" applyFill="1" applyBorder="1" applyAlignment="1">
      <alignment horizontal="left" wrapText="1"/>
    </xf>
    <xf numFmtId="0" fontId="31" fillId="2" borderId="7" xfId="0" applyFont="1" applyFill="1" applyBorder="1" applyAlignment="1">
      <alignment horizontal="left" vertical="center" wrapText="1"/>
    </xf>
    <xf numFmtId="0" fontId="31" fillId="2" borderId="8" xfId="0" applyFont="1" applyFill="1" applyBorder="1" applyAlignment="1">
      <alignment horizontal="left" vertical="center" wrapText="1"/>
    </xf>
    <xf numFmtId="0" fontId="31" fillId="2" borderId="3" xfId="0" applyFont="1" applyFill="1" applyBorder="1" applyAlignment="1">
      <alignment horizontal="left" vertical="center" wrapText="1"/>
    </xf>
    <xf numFmtId="0" fontId="31" fillId="2" borderId="7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31" fillId="2" borderId="3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wrapText="1"/>
    </xf>
    <xf numFmtId="0" fontId="19" fillId="2" borderId="8" xfId="0" applyFont="1" applyFill="1" applyBorder="1" applyAlignment="1">
      <alignment horizontal="center" wrapText="1"/>
    </xf>
    <xf numFmtId="0" fontId="19" fillId="2" borderId="3" xfId="0" applyFont="1" applyFill="1" applyBorder="1" applyAlignment="1">
      <alignment horizontal="center" wrapText="1"/>
    </xf>
    <xf numFmtId="0" fontId="28" fillId="2" borderId="7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wrapText="1"/>
    </xf>
    <xf numFmtId="0" fontId="26" fillId="2" borderId="8" xfId="0" applyFont="1" applyFill="1" applyBorder="1" applyAlignment="1">
      <alignment wrapText="1"/>
    </xf>
    <xf numFmtId="0" fontId="26" fillId="2" borderId="3" xfId="0" applyFont="1" applyFill="1" applyBorder="1" applyAlignment="1">
      <alignment wrapText="1"/>
    </xf>
    <xf numFmtId="165" fontId="19" fillId="2" borderId="7" xfId="3" applyNumberFormat="1" applyFont="1" applyFill="1" applyBorder="1" applyAlignment="1">
      <alignment horizontal="center" vertical="center" wrapText="1"/>
    </xf>
    <xf numFmtId="165" fontId="19" fillId="2" borderId="8" xfId="3" applyNumberFormat="1" applyFont="1" applyFill="1" applyBorder="1" applyAlignment="1">
      <alignment horizontal="center" vertical="center" wrapText="1"/>
    </xf>
    <xf numFmtId="165" fontId="19" fillId="2" borderId="3" xfId="3" applyNumberFormat="1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wrapText="1"/>
    </xf>
    <xf numFmtId="0" fontId="18" fillId="0" borderId="3" xfId="0" applyFont="1" applyBorder="1" applyAlignment="1">
      <alignment horizontal="center" wrapText="1"/>
    </xf>
    <xf numFmtId="0" fontId="19" fillId="0" borderId="0" xfId="0" applyFont="1" applyAlignment="1">
      <alignment horizontal="center"/>
    </xf>
    <xf numFmtId="0" fontId="13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/>
    </xf>
    <xf numFmtId="0" fontId="13" fillId="4" borderId="8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/>
    </xf>
  </cellXfs>
  <cellStyles count="6">
    <cellStyle name="Comma" xfId="5" builtinId="3"/>
    <cellStyle name="Comma 2" xfId="3"/>
    <cellStyle name="Comma 3" xfId="1"/>
    <cellStyle name="Normal" xfId="0" builtinId="0"/>
    <cellStyle name="Normal_Sheet1" xfId="2"/>
    <cellStyle name="Normal_Sheet1_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148"/>
  <sheetViews>
    <sheetView view="pageBreakPreview" zoomScaleNormal="100" zoomScaleSheetLayoutView="100" workbookViewId="0">
      <selection activeCell="E115" sqref="E115"/>
    </sheetView>
  </sheetViews>
  <sheetFormatPr defaultColWidth="9.140625" defaultRowHeight="15" x14ac:dyDescent="0.25"/>
  <cols>
    <col min="1" max="1" width="47" style="289" bestFit="1" customWidth="1"/>
    <col min="2" max="2" width="9.85546875" style="290" bestFit="1" customWidth="1"/>
    <col min="3" max="3" width="7.28515625" style="290" bestFit="1" customWidth="1"/>
    <col min="4" max="4" width="16.85546875" style="291" bestFit="1" customWidth="1"/>
    <col min="5" max="5" width="18.28515625" style="291" bestFit="1" customWidth="1"/>
    <col min="6" max="6" width="41.85546875" style="292" customWidth="1"/>
    <col min="7" max="7" width="0.7109375" style="258" customWidth="1"/>
    <col min="8" max="9" width="9.140625" style="258" hidden="1" customWidth="1"/>
    <col min="10" max="16384" width="9.140625" style="258"/>
  </cols>
  <sheetData>
    <row r="1" spans="1:173" s="259" customFormat="1" x14ac:dyDescent="0.25">
      <c r="A1" s="388" t="s">
        <v>0</v>
      </c>
      <c r="B1" s="388"/>
      <c r="C1" s="388"/>
      <c r="D1" s="388"/>
      <c r="E1" s="388"/>
      <c r="F1" s="38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  <c r="AJ1" s="258"/>
      <c r="AK1" s="258"/>
      <c r="AL1" s="258"/>
      <c r="AM1" s="258"/>
      <c r="AN1" s="258"/>
      <c r="AO1" s="258"/>
      <c r="AP1" s="258"/>
      <c r="AQ1" s="258"/>
      <c r="AR1" s="258"/>
      <c r="AS1" s="258"/>
      <c r="AT1" s="258"/>
      <c r="AU1" s="258"/>
      <c r="AV1" s="258"/>
      <c r="AW1" s="258"/>
      <c r="AX1" s="258"/>
      <c r="AY1" s="258"/>
      <c r="AZ1" s="258"/>
      <c r="BA1" s="258"/>
      <c r="BB1" s="258"/>
      <c r="BC1" s="258"/>
      <c r="BD1" s="258"/>
      <c r="BE1" s="258"/>
      <c r="BF1" s="258"/>
      <c r="BG1" s="258"/>
      <c r="BH1" s="258"/>
      <c r="BI1" s="258"/>
      <c r="BJ1" s="258"/>
      <c r="BK1" s="258"/>
      <c r="BL1" s="258"/>
      <c r="BM1" s="258"/>
      <c r="BN1" s="258"/>
      <c r="BO1" s="258"/>
      <c r="BP1" s="258"/>
      <c r="BQ1" s="258"/>
      <c r="BR1" s="258"/>
      <c r="BS1" s="258"/>
      <c r="BT1" s="258"/>
      <c r="BU1" s="258"/>
      <c r="BV1" s="258"/>
      <c r="BW1" s="258"/>
      <c r="BX1" s="258"/>
      <c r="BY1" s="258"/>
      <c r="BZ1" s="258"/>
      <c r="CA1" s="258"/>
      <c r="CB1" s="258"/>
      <c r="CC1" s="258"/>
      <c r="CD1" s="258"/>
      <c r="CE1" s="258"/>
      <c r="CF1" s="258"/>
      <c r="CG1" s="258"/>
      <c r="CH1" s="258"/>
      <c r="CI1" s="258"/>
      <c r="CJ1" s="258"/>
      <c r="CK1" s="258"/>
      <c r="CL1" s="258"/>
      <c r="CM1" s="258"/>
      <c r="CN1" s="258"/>
      <c r="CO1" s="258"/>
      <c r="CP1" s="258"/>
      <c r="CQ1" s="258"/>
      <c r="CR1" s="258"/>
      <c r="CS1" s="258"/>
      <c r="CT1" s="258"/>
      <c r="CU1" s="258"/>
      <c r="CV1" s="258"/>
      <c r="CW1" s="258"/>
      <c r="CX1" s="258"/>
      <c r="CY1" s="258"/>
      <c r="CZ1" s="258"/>
      <c r="DA1" s="258"/>
      <c r="DB1" s="258"/>
      <c r="DC1" s="258"/>
      <c r="DD1" s="258"/>
      <c r="DE1" s="258"/>
      <c r="DF1" s="258"/>
      <c r="DG1" s="258"/>
      <c r="DH1" s="258"/>
      <c r="DI1" s="258"/>
      <c r="DJ1" s="258"/>
      <c r="DK1" s="258"/>
      <c r="DL1" s="258"/>
      <c r="DM1" s="258"/>
      <c r="DN1" s="258"/>
      <c r="DO1" s="258"/>
      <c r="DP1" s="258"/>
      <c r="DQ1" s="258"/>
      <c r="DR1" s="258"/>
      <c r="DS1" s="258"/>
      <c r="DT1" s="258"/>
      <c r="DU1" s="258"/>
      <c r="DV1" s="258"/>
      <c r="DW1" s="258"/>
      <c r="DX1" s="258"/>
      <c r="DY1" s="258"/>
      <c r="DZ1" s="258"/>
      <c r="EA1" s="258"/>
      <c r="EB1" s="258"/>
      <c r="EC1" s="258"/>
      <c r="ED1" s="258"/>
      <c r="EE1" s="258"/>
      <c r="EF1" s="258"/>
      <c r="EG1" s="258"/>
      <c r="EH1" s="258"/>
      <c r="EI1" s="258"/>
      <c r="EJ1" s="258"/>
      <c r="EK1" s="258"/>
      <c r="EL1" s="258"/>
      <c r="EM1" s="258"/>
      <c r="EN1" s="258"/>
      <c r="EO1" s="258"/>
      <c r="EP1" s="258"/>
      <c r="EQ1" s="258"/>
      <c r="ER1" s="258"/>
      <c r="ES1" s="258"/>
      <c r="ET1" s="258"/>
      <c r="EU1" s="258"/>
      <c r="EV1" s="258"/>
      <c r="EW1" s="258"/>
      <c r="EX1" s="258"/>
      <c r="EY1" s="258"/>
      <c r="EZ1" s="258"/>
      <c r="FA1" s="258"/>
      <c r="FB1" s="258"/>
      <c r="FC1" s="258"/>
      <c r="FD1" s="258"/>
      <c r="FE1" s="258"/>
      <c r="FF1" s="258"/>
      <c r="FG1" s="258"/>
      <c r="FH1" s="258"/>
      <c r="FI1" s="258"/>
      <c r="FJ1" s="258"/>
      <c r="FK1" s="258"/>
      <c r="FL1" s="258"/>
      <c r="FM1" s="258"/>
      <c r="FN1" s="258"/>
      <c r="FO1" s="258"/>
      <c r="FP1" s="258"/>
      <c r="FQ1" s="258"/>
    </row>
    <row r="2" spans="1:173" ht="23.25" customHeight="1" x14ac:dyDescent="0.25">
      <c r="A2" s="390" t="s">
        <v>413</v>
      </c>
      <c r="B2" s="390"/>
      <c r="C2" s="390"/>
      <c r="D2" s="390"/>
      <c r="E2" s="390"/>
      <c r="F2" s="390"/>
    </row>
    <row r="3" spans="1:173" ht="24" customHeight="1" x14ac:dyDescent="0.25">
      <c r="A3" s="389" t="s">
        <v>127</v>
      </c>
      <c r="B3" s="389"/>
      <c r="C3" s="389"/>
      <c r="D3" s="389"/>
      <c r="E3" s="389"/>
      <c r="F3" s="389"/>
    </row>
    <row r="4" spans="1:173" ht="25.5" customHeight="1" x14ac:dyDescent="0.25">
      <c r="A4" s="389" t="s">
        <v>6</v>
      </c>
      <c r="B4" s="389"/>
      <c r="C4" s="389"/>
      <c r="D4" s="389"/>
      <c r="E4" s="389"/>
      <c r="F4" s="389"/>
    </row>
    <row r="5" spans="1:173" ht="30" customHeight="1" x14ac:dyDescent="0.25">
      <c r="A5" s="260" t="s">
        <v>362</v>
      </c>
      <c r="B5" s="261" t="s">
        <v>143</v>
      </c>
      <c r="C5" s="261" t="s">
        <v>124</v>
      </c>
      <c r="D5" s="262" t="s">
        <v>125</v>
      </c>
      <c r="E5" s="262" t="s">
        <v>126</v>
      </c>
      <c r="F5" s="263" t="s">
        <v>5</v>
      </c>
    </row>
    <row r="6" spans="1:173" s="379" customFormat="1" ht="30" x14ac:dyDescent="0.25">
      <c r="A6" s="375" t="s">
        <v>281</v>
      </c>
      <c r="B6" s="376">
        <v>2111248</v>
      </c>
      <c r="C6" s="376">
        <v>12</v>
      </c>
      <c r="D6" s="377">
        <v>500</v>
      </c>
      <c r="E6" s="378">
        <f>D6*C6</f>
        <v>6000</v>
      </c>
      <c r="F6" s="375" t="s">
        <v>158</v>
      </c>
    </row>
    <row r="7" spans="1:173" s="379" customFormat="1" ht="25.5" customHeight="1" x14ac:dyDescent="0.25">
      <c r="A7" s="380" t="s">
        <v>7</v>
      </c>
      <c r="B7" s="381">
        <v>2111243</v>
      </c>
      <c r="C7" s="381">
        <v>4</v>
      </c>
      <c r="D7" s="378">
        <v>10000</v>
      </c>
      <c r="E7" s="378">
        <f t="shared" ref="E7:E11" si="0">D7*C7</f>
        <v>40000</v>
      </c>
      <c r="F7" s="375" t="s">
        <v>8</v>
      </c>
    </row>
    <row r="8" spans="1:173" s="379" customFormat="1" ht="33" customHeight="1" x14ac:dyDescent="0.25">
      <c r="A8" s="380" t="s">
        <v>165</v>
      </c>
      <c r="B8" s="381">
        <v>2111225</v>
      </c>
      <c r="C8" s="381">
        <v>12</v>
      </c>
      <c r="D8" s="378">
        <v>16700</v>
      </c>
      <c r="E8" s="378">
        <f t="shared" si="0"/>
        <v>200400</v>
      </c>
      <c r="F8" s="375" t="s">
        <v>11</v>
      </c>
    </row>
    <row r="9" spans="1:173" ht="22.5" customHeight="1" x14ac:dyDescent="0.25">
      <c r="A9" s="268" t="s">
        <v>14</v>
      </c>
      <c r="B9" s="269">
        <v>2821010</v>
      </c>
      <c r="C9" s="269">
        <v>12</v>
      </c>
      <c r="D9" s="267">
        <v>5000</v>
      </c>
      <c r="E9" s="267">
        <f>C9*D9</f>
        <v>60000</v>
      </c>
      <c r="F9" s="264" t="s">
        <v>166</v>
      </c>
    </row>
    <row r="10" spans="1:173" ht="21.75" customHeight="1" x14ac:dyDescent="0.25">
      <c r="A10" s="268" t="s">
        <v>19</v>
      </c>
      <c r="B10" s="269">
        <v>2821009</v>
      </c>
      <c r="C10" s="269">
        <v>12</v>
      </c>
      <c r="D10" s="267">
        <v>7000</v>
      </c>
      <c r="E10" s="267">
        <f t="shared" si="0"/>
        <v>84000</v>
      </c>
      <c r="F10" s="264" t="s">
        <v>20</v>
      </c>
    </row>
    <row r="11" spans="1:173" ht="24.75" customHeight="1" x14ac:dyDescent="0.25">
      <c r="A11" s="270" t="s">
        <v>22</v>
      </c>
      <c r="B11" s="271">
        <v>2210101</v>
      </c>
      <c r="C11" s="271">
        <v>2</v>
      </c>
      <c r="D11" s="266">
        <v>30000</v>
      </c>
      <c r="E11" s="267">
        <f t="shared" si="0"/>
        <v>60000</v>
      </c>
      <c r="F11" s="268" t="s">
        <v>23</v>
      </c>
    </row>
    <row r="12" spans="1:173" ht="26.25" customHeight="1" x14ac:dyDescent="0.25">
      <c r="A12" s="270" t="s">
        <v>24</v>
      </c>
      <c r="B12" s="271">
        <v>2210103</v>
      </c>
      <c r="C12" s="271">
        <v>4</v>
      </c>
      <c r="D12" s="266">
        <v>5000</v>
      </c>
      <c r="E12" s="267">
        <f>C12*D12</f>
        <v>20000</v>
      </c>
      <c r="F12" s="264" t="s">
        <v>25</v>
      </c>
    </row>
    <row r="13" spans="1:173" ht="24.75" customHeight="1" x14ac:dyDescent="0.25">
      <c r="A13" s="268" t="s">
        <v>26</v>
      </c>
      <c r="B13" s="269">
        <v>2210201</v>
      </c>
      <c r="C13" s="269">
        <v>12</v>
      </c>
      <c r="D13" s="267">
        <v>17000</v>
      </c>
      <c r="E13" s="267">
        <f>C13*D13</f>
        <v>204000</v>
      </c>
      <c r="F13" s="268" t="s">
        <v>27</v>
      </c>
    </row>
    <row r="14" spans="1:173" ht="24.75" customHeight="1" x14ac:dyDescent="0.25">
      <c r="A14" s="268" t="s">
        <v>28</v>
      </c>
      <c r="B14" s="269">
        <v>2210202</v>
      </c>
      <c r="C14" s="269">
        <v>12</v>
      </c>
      <c r="D14" s="267">
        <v>600</v>
      </c>
      <c r="E14" s="267">
        <f t="shared" ref="E14:E21" si="1">D14*C14</f>
        <v>7200</v>
      </c>
      <c r="F14" s="268" t="s">
        <v>29</v>
      </c>
    </row>
    <row r="15" spans="1:173" ht="24" customHeight="1" x14ac:dyDescent="0.25">
      <c r="A15" s="268" t="s">
        <v>394</v>
      </c>
      <c r="B15" s="269">
        <v>2210203</v>
      </c>
      <c r="C15" s="269">
        <v>12</v>
      </c>
      <c r="D15" s="267">
        <v>400</v>
      </c>
      <c r="E15" s="267">
        <f t="shared" si="1"/>
        <v>4800</v>
      </c>
      <c r="F15" s="268" t="s">
        <v>30</v>
      </c>
    </row>
    <row r="16" spans="1:173" ht="24.75" customHeight="1" x14ac:dyDescent="0.25">
      <c r="A16" s="268" t="s">
        <v>31</v>
      </c>
      <c r="B16" s="269">
        <v>2210204</v>
      </c>
      <c r="C16" s="269">
        <v>12</v>
      </c>
      <c r="D16" s="267">
        <v>170</v>
      </c>
      <c r="E16" s="267">
        <f t="shared" si="1"/>
        <v>2040</v>
      </c>
      <c r="F16" s="268" t="s">
        <v>32</v>
      </c>
    </row>
    <row r="17" spans="1:6" ht="24.75" customHeight="1" x14ac:dyDescent="0.25">
      <c r="A17" s="272" t="s">
        <v>193</v>
      </c>
      <c r="B17" s="273">
        <v>2211011</v>
      </c>
      <c r="C17" s="273">
        <v>1</v>
      </c>
      <c r="D17" s="274">
        <v>2000</v>
      </c>
      <c r="E17" s="275">
        <f t="shared" si="1"/>
        <v>2000</v>
      </c>
      <c r="F17" s="276" t="s">
        <v>255</v>
      </c>
    </row>
    <row r="18" spans="1:6" ht="22.5" customHeight="1" x14ac:dyDescent="0.25">
      <c r="A18" s="268" t="s">
        <v>35</v>
      </c>
      <c r="B18" s="269">
        <v>2210404</v>
      </c>
      <c r="C18" s="269">
        <v>12</v>
      </c>
      <c r="D18" s="267">
        <v>3750</v>
      </c>
      <c r="E18" s="267">
        <f t="shared" si="1"/>
        <v>45000</v>
      </c>
      <c r="F18" s="264" t="s">
        <v>36</v>
      </c>
    </row>
    <row r="19" spans="1:6" ht="25.5" customHeight="1" x14ac:dyDescent="0.25">
      <c r="A19" s="264" t="s">
        <v>37</v>
      </c>
      <c r="B19" s="269">
        <v>2210402</v>
      </c>
      <c r="C19" s="269">
        <v>4</v>
      </c>
      <c r="D19" s="267">
        <v>3000</v>
      </c>
      <c r="E19" s="267">
        <f t="shared" si="1"/>
        <v>12000</v>
      </c>
      <c r="F19" s="264" t="s">
        <v>38</v>
      </c>
    </row>
    <row r="20" spans="1:6" ht="22.5" customHeight="1" x14ac:dyDescent="0.25">
      <c r="A20" s="268" t="s">
        <v>39</v>
      </c>
      <c r="B20" s="269">
        <v>2210401</v>
      </c>
      <c r="C20" s="269">
        <v>4</v>
      </c>
      <c r="D20" s="267">
        <v>3750</v>
      </c>
      <c r="E20" s="267">
        <f t="shared" si="1"/>
        <v>15000</v>
      </c>
      <c r="F20" s="264" t="s">
        <v>150</v>
      </c>
    </row>
    <row r="21" spans="1:6" ht="24.75" customHeight="1" x14ac:dyDescent="0.25">
      <c r="A21" s="264" t="s">
        <v>40</v>
      </c>
      <c r="B21" s="269">
        <v>2210406</v>
      </c>
      <c r="C21" s="269">
        <v>1</v>
      </c>
      <c r="D21" s="267">
        <v>32040</v>
      </c>
      <c r="E21" s="267">
        <f t="shared" si="1"/>
        <v>32040</v>
      </c>
      <c r="F21" s="264" t="s">
        <v>41</v>
      </c>
    </row>
    <row r="22" spans="1:6" ht="22.5" customHeight="1" x14ac:dyDescent="0.25">
      <c r="A22" s="268" t="s">
        <v>42</v>
      </c>
      <c r="B22" s="269">
        <v>2210511</v>
      </c>
      <c r="C22" s="269">
        <v>12</v>
      </c>
      <c r="D22" s="267">
        <v>7500</v>
      </c>
      <c r="E22" s="267">
        <f t="shared" ref="E22:E34" si="2">C22*D22</f>
        <v>90000</v>
      </c>
      <c r="F22" s="264" t="s">
        <v>43</v>
      </c>
    </row>
    <row r="23" spans="1:6" ht="24.75" customHeight="1" x14ac:dyDescent="0.25">
      <c r="A23" s="268" t="s">
        <v>44</v>
      </c>
      <c r="B23" s="269">
        <v>2210510</v>
      </c>
      <c r="C23" s="269">
        <v>12</v>
      </c>
      <c r="D23" s="267">
        <v>8500</v>
      </c>
      <c r="E23" s="267">
        <f t="shared" si="2"/>
        <v>102000</v>
      </c>
      <c r="F23" s="264" t="s">
        <v>151</v>
      </c>
    </row>
    <row r="24" spans="1:6" ht="25.5" customHeight="1" x14ac:dyDescent="0.25">
      <c r="A24" s="268" t="s">
        <v>45</v>
      </c>
      <c r="B24" s="269">
        <v>2210503</v>
      </c>
      <c r="C24" s="269">
        <v>12</v>
      </c>
      <c r="D24" s="267">
        <v>7000</v>
      </c>
      <c r="E24" s="267">
        <f t="shared" si="2"/>
        <v>84000</v>
      </c>
      <c r="F24" s="264" t="s">
        <v>46</v>
      </c>
    </row>
    <row r="25" spans="1:6" ht="30.75" customHeight="1" x14ac:dyDescent="0.25">
      <c r="A25" s="264" t="s">
        <v>47</v>
      </c>
      <c r="B25" s="269">
        <v>2210502</v>
      </c>
      <c r="C25" s="269">
        <v>12</v>
      </c>
      <c r="D25" s="267">
        <v>5000</v>
      </c>
      <c r="E25" s="267">
        <f t="shared" si="2"/>
        <v>60000</v>
      </c>
      <c r="F25" s="264" t="s">
        <v>48</v>
      </c>
    </row>
    <row r="26" spans="1:6" ht="22.5" customHeight="1" x14ac:dyDescent="0.25">
      <c r="A26" s="268" t="s">
        <v>49</v>
      </c>
      <c r="B26" s="269">
        <v>2210505</v>
      </c>
      <c r="C26" s="269">
        <v>52</v>
      </c>
      <c r="D26" s="267">
        <v>3800</v>
      </c>
      <c r="E26" s="267">
        <f t="shared" si="2"/>
        <v>197600</v>
      </c>
      <c r="F26" s="264" t="s">
        <v>50</v>
      </c>
    </row>
    <row r="27" spans="1:6" ht="21" customHeight="1" x14ac:dyDescent="0.25">
      <c r="A27" s="268" t="s">
        <v>232</v>
      </c>
      <c r="B27" s="269">
        <v>2210623</v>
      </c>
      <c r="C27" s="269">
        <v>12</v>
      </c>
      <c r="D27" s="267">
        <v>2000</v>
      </c>
      <c r="E27" s="267">
        <f t="shared" si="2"/>
        <v>24000</v>
      </c>
      <c r="F27" s="264" t="s">
        <v>233</v>
      </c>
    </row>
    <row r="28" spans="1:6" ht="24.75" customHeight="1" x14ac:dyDescent="0.25">
      <c r="A28" s="268" t="s">
        <v>51</v>
      </c>
      <c r="B28" s="265">
        <v>2210120</v>
      </c>
      <c r="C28" s="265">
        <v>4</v>
      </c>
      <c r="D28" s="266">
        <v>750</v>
      </c>
      <c r="E28" s="267">
        <f t="shared" si="2"/>
        <v>3000</v>
      </c>
      <c r="F28" s="264" t="s">
        <v>152</v>
      </c>
    </row>
    <row r="29" spans="1:6" s="338" customFormat="1" ht="36" customHeight="1" x14ac:dyDescent="0.25">
      <c r="A29" s="334" t="s">
        <v>52</v>
      </c>
      <c r="B29" s="335">
        <v>2210617</v>
      </c>
      <c r="C29" s="335">
        <v>4</v>
      </c>
      <c r="D29" s="336">
        <v>13750</v>
      </c>
      <c r="E29" s="337">
        <f t="shared" si="2"/>
        <v>55000</v>
      </c>
      <c r="F29" s="334" t="s">
        <v>53</v>
      </c>
    </row>
    <row r="30" spans="1:6" ht="21.75" customHeight="1" x14ac:dyDescent="0.25">
      <c r="A30" s="268" t="s">
        <v>54</v>
      </c>
      <c r="B30" s="269">
        <v>2210708</v>
      </c>
      <c r="C30" s="269">
        <v>52</v>
      </c>
      <c r="D30" s="267">
        <v>1300</v>
      </c>
      <c r="E30" s="267">
        <f>C30*D30</f>
        <v>67600</v>
      </c>
      <c r="F30" s="264" t="s">
        <v>153</v>
      </c>
    </row>
    <row r="31" spans="1:6" ht="29.25" customHeight="1" x14ac:dyDescent="0.25">
      <c r="A31" s="264" t="s">
        <v>55</v>
      </c>
      <c r="B31" s="269">
        <v>2210902</v>
      </c>
      <c r="C31" s="269">
        <v>6</v>
      </c>
      <c r="D31" s="267">
        <v>2600</v>
      </c>
      <c r="E31" s="267">
        <f t="shared" si="2"/>
        <v>15600</v>
      </c>
      <c r="F31" s="264" t="s">
        <v>154</v>
      </c>
    </row>
    <row r="32" spans="1:6" ht="21.75" customHeight="1" x14ac:dyDescent="0.25">
      <c r="A32" s="268" t="s">
        <v>57</v>
      </c>
      <c r="B32" s="269">
        <v>2731102</v>
      </c>
      <c r="C32" s="269">
        <v>4</v>
      </c>
      <c r="D32" s="267">
        <v>5000</v>
      </c>
      <c r="E32" s="267">
        <f t="shared" si="2"/>
        <v>20000</v>
      </c>
      <c r="F32" s="264" t="s">
        <v>58</v>
      </c>
    </row>
    <row r="33" spans="1:173" s="338" customFormat="1" ht="30" customHeight="1" x14ac:dyDescent="0.25">
      <c r="A33" s="334" t="s">
        <v>234</v>
      </c>
      <c r="B33" s="335">
        <v>3111304</v>
      </c>
      <c r="C33" s="335">
        <v>1</v>
      </c>
      <c r="D33" s="336">
        <v>100000</v>
      </c>
      <c r="E33" s="337">
        <f>C33*D33</f>
        <v>100000</v>
      </c>
      <c r="F33" s="334" t="s">
        <v>179</v>
      </c>
    </row>
    <row r="34" spans="1:173" ht="31.5" customHeight="1" x14ac:dyDescent="0.25">
      <c r="A34" s="277" t="s">
        <v>256</v>
      </c>
      <c r="B34" s="269">
        <v>2210108</v>
      </c>
      <c r="C34" s="269">
        <v>2</v>
      </c>
      <c r="D34" s="267">
        <v>29952.799999999999</v>
      </c>
      <c r="E34" s="267">
        <f t="shared" si="2"/>
        <v>59905.599999999999</v>
      </c>
      <c r="F34" s="264" t="s">
        <v>59</v>
      </c>
    </row>
    <row r="35" spans="1:173" ht="30.75" customHeight="1" x14ac:dyDescent="0.25">
      <c r="A35" s="277" t="s">
        <v>285</v>
      </c>
      <c r="B35" s="269">
        <v>2211202</v>
      </c>
      <c r="C35" s="269">
        <v>1</v>
      </c>
      <c r="D35" s="267">
        <v>104699.04</v>
      </c>
      <c r="E35" s="267">
        <v>50000</v>
      </c>
      <c r="F35" s="264" t="s">
        <v>257</v>
      </c>
      <c r="G35" s="278">
        <f>E35+41456</f>
        <v>91456</v>
      </c>
    </row>
    <row r="36" spans="1:173" ht="23.25" customHeight="1" x14ac:dyDescent="0.25">
      <c r="A36" s="394" t="s">
        <v>129</v>
      </c>
      <c r="B36" s="395"/>
      <c r="C36" s="395"/>
      <c r="D36" s="396"/>
      <c r="E36" s="267"/>
      <c r="F36" s="264"/>
    </row>
    <row r="37" spans="1:173" s="338" customFormat="1" ht="30.75" customHeight="1" x14ac:dyDescent="0.25">
      <c r="A37" s="382" t="s">
        <v>130</v>
      </c>
      <c r="B37" s="383">
        <v>3112212</v>
      </c>
      <c r="C37" s="383">
        <v>1</v>
      </c>
      <c r="D37" s="337">
        <v>3900</v>
      </c>
      <c r="E37" s="337">
        <f>D37*C37</f>
        <v>3900</v>
      </c>
      <c r="F37" s="382" t="s">
        <v>155</v>
      </c>
    </row>
    <row r="38" spans="1:173" ht="21.75" customHeight="1" x14ac:dyDescent="0.25">
      <c r="A38" s="394" t="s">
        <v>121</v>
      </c>
      <c r="B38" s="395"/>
      <c r="C38" s="395"/>
      <c r="D38" s="396"/>
      <c r="E38" s="267"/>
      <c r="F38" s="264"/>
    </row>
    <row r="39" spans="1:173" ht="31.5" customHeight="1" x14ac:dyDescent="0.25">
      <c r="A39" s="272" t="s">
        <v>122</v>
      </c>
      <c r="B39" s="269">
        <v>2210511</v>
      </c>
      <c r="C39" s="269">
        <v>12</v>
      </c>
      <c r="D39" s="267">
        <v>250</v>
      </c>
      <c r="E39" s="267">
        <f>C39*D39</f>
        <v>3000</v>
      </c>
      <c r="F39" s="272" t="s">
        <v>180</v>
      </c>
    </row>
    <row r="40" spans="1:173" ht="30.75" customHeight="1" x14ac:dyDescent="0.25">
      <c r="A40" s="272" t="s">
        <v>123</v>
      </c>
      <c r="B40" s="269">
        <v>2210709</v>
      </c>
      <c r="C40" s="269">
        <v>1</v>
      </c>
      <c r="D40" s="267">
        <v>5000</v>
      </c>
      <c r="E40" s="267">
        <f>D40*C40</f>
        <v>5000</v>
      </c>
      <c r="F40" s="272" t="s">
        <v>128</v>
      </c>
    </row>
    <row r="41" spans="1:173" s="268" customFormat="1" ht="24" customHeight="1" x14ac:dyDescent="0.25">
      <c r="A41" s="391" t="s">
        <v>63</v>
      </c>
      <c r="B41" s="392"/>
      <c r="C41" s="392"/>
      <c r="D41" s="393"/>
      <c r="E41" s="279"/>
      <c r="F41" s="280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258"/>
      <c r="AR41" s="258"/>
      <c r="AS41" s="258"/>
      <c r="AT41" s="258"/>
      <c r="AU41" s="258"/>
      <c r="AV41" s="258"/>
      <c r="AW41" s="258"/>
      <c r="AX41" s="258"/>
      <c r="AY41" s="258"/>
      <c r="AZ41" s="258"/>
      <c r="BA41" s="258"/>
      <c r="BB41" s="258"/>
      <c r="BC41" s="258"/>
      <c r="BD41" s="258"/>
      <c r="BE41" s="258"/>
      <c r="BF41" s="258"/>
      <c r="BG41" s="258"/>
      <c r="BH41" s="258"/>
      <c r="BI41" s="258"/>
      <c r="BJ41" s="258"/>
      <c r="BK41" s="258"/>
      <c r="BL41" s="258"/>
      <c r="BM41" s="258"/>
      <c r="BN41" s="258"/>
      <c r="BO41" s="258"/>
      <c r="BP41" s="258"/>
      <c r="BQ41" s="258"/>
      <c r="BR41" s="258"/>
      <c r="BS41" s="258"/>
      <c r="BT41" s="258"/>
      <c r="BU41" s="258"/>
      <c r="BV41" s="258"/>
      <c r="BW41" s="258"/>
      <c r="BX41" s="258"/>
      <c r="BY41" s="258"/>
      <c r="BZ41" s="258"/>
      <c r="CA41" s="258"/>
      <c r="CB41" s="258"/>
      <c r="CC41" s="258"/>
      <c r="CD41" s="258"/>
      <c r="CE41" s="258"/>
      <c r="CF41" s="258"/>
      <c r="CG41" s="258"/>
      <c r="CH41" s="258"/>
      <c r="CI41" s="258"/>
      <c r="CJ41" s="258"/>
      <c r="CK41" s="258"/>
      <c r="CL41" s="258"/>
      <c r="CM41" s="258"/>
      <c r="CN41" s="258"/>
      <c r="CO41" s="258"/>
      <c r="CP41" s="258"/>
      <c r="CQ41" s="258"/>
      <c r="CR41" s="258"/>
      <c r="CS41" s="258"/>
      <c r="CT41" s="258"/>
      <c r="CU41" s="258"/>
      <c r="CV41" s="258"/>
      <c r="CW41" s="258"/>
      <c r="CX41" s="258"/>
      <c r="CY41" s="258"/>
      <c r="CZ41" s="258"/>
      <c r="DA41" s="258"/>
      <c r="DB41" s="258"/>
      <c r="DC41" s="258"/>
      <c r="DD41" s="258"/>
      <c r="DE41" s="258"/>
      <c r="DF41" s="258"/>
      <c r="DG41" s="258"/>
      <c r="DH41" s="258"/>
      <c r="DI41" s="258"/>
      <c r="DJ41" s="258"/>
      <c r="DK41" s="258"/>
      <c r="DL41" s="258"/>
      <c r="DM41" s="258"/>
      <c r="DN41" s="258"/>
      <c r="DO41" s="258"/>
      <c r="DP41" s="258"/>
      <c r="DQ41" s="258"/>
      <c r="DR41" s="258"/>
      <c r="DS41" s="258"/>
      <c r="DT41" s="258"/>
      <c r="DU41" s="258"/>
      <c r="DV41" s="258"/>
      <c r="DW41" s="258"/>
      <c r="DX41" s="258"/>
      <c r="DY41" s="258"/>
      <c r="DZ41" s="258"/>
      <c r="EA41" s="258"/>
      <c r="EB41" s="258"/>
      <c r="EC41" s="258"/>
      <c r="ED41" s="258"/>
      <c r="EE41" s="258"/>
      <c r="EF41" s="258"/>
      <c r="EG41" s="258"/>
      <c r="EH41" s="258"/>
      <c r="EI41" s="258"/>
      <c r="EJ41" s="258"/>
      <c r="EK41" s="258"/>
      <c r="EL41" s="258"/>
      <c r="EM41" s="258"/>
      <c r="EN41" s="258"/>
      <c r="EO41" s="258"/>
      <c r="EP41" s="258"/>
      <c r="EQ41" s="258"/>
      <c r="ER41" s="258"/>
      <c r="ES41" s="258"/>
      <c r="ET41" s="258"/>
      <c r="EU41" s="258"/>
      <c r="EV41" s="258"/>
      <c r="EW41" s="258"/>
      <c r="EX41" s="258"/>
      <c r="EY41" s="258"/>
      <c r="EZ41" s="258"/>
      <c r="FA41" s="258"/>
      <c r="FB41" s="258"/>
      <c r="FC41" s="258"/>
      <c r="FD41" s="258"/>
      <c r="FE41" s="258"/>
      <c r="FF41" s="258"/>
      <c r="FG41" s="258"/>
      <c r="FH41" s="258"/>
      <c r="FI41" s="258"/>
      <c r="FJ41" s="258"/>
      <c r="FK41" s="258"/>
      <c r="FL41" s="258"/>
      <c r="FM41" s="258"/>
      <c r="FN41" s="258"/>
      <c r="FO41" s="258"/>
      <c r="FP41" s="258"/>
      <c r="FQ41" s="258"/>
    </row>
    <row r="42" spans="1:173" s="268" customFormat="1" ht="33" customHeight="1" x14ac:dyDescent="0.25">
      <c r="A42" s="276" t="s">
        <v>220</v>
      </c>
      <c r="B42" s="281">
        <v>2210710</v>
      </c>
      <c r="C42" s="281">
        <v>4</v>
      </c>
      <c r="D42" s="282">
        <v>4250</v>
      </c>
      <c r="E42" s="283">
        <f>C42*D42</f>
        <v>17000</v>
      </c>
      <c r="F42" s="276" t="s">
        <v>222</v>
      </c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258"/>
      <c r="AE42" s="258"/>
      <c r="AF42" s="258"/>
      <c r="AG42" s="258"/>
      <c r="AH42" s="258"/>
      <c r="AI42" s="258"/>
      <c r="AJ42" s="258"/>
      <c r="AK42" s="258"/>
      <c r="AL42" s="258"/>
      <c r="AM42" s="258"/>
      <c r="AN42" s="258"/>
      <c r="AO42" s="258"/>
      <c r="AP42" s="258"/>
      <c r="AQ42" s="258"/>
      <c r="AR42" s="258"/>
      <c r="AS42" s="258"/>
      <c r="AT42" s="258"/>
      <c r="AU42" s="258"/>
      <c r="AV42" s="258"/>
      <c r="AW42" s="258"/>
      <c r="AX42" s="258"/>
      <c r="AY42" s="258"/>
      <c r="AZ42" s="258"/>
      <c r="BA42" s="258"/>
      <c r="BB42" s="258"/>
      <c r="BC42" s="258"/>
      <c r="BD42" s="258"/>
      <c r="BE42" s="258"/>
      <c r="BF42" s="258"/>
      <c r="BG42" s="258"/>
      <c r="BH42" s="258"/>
      <c r="BI42" s="258"/>
      <c r="BJ42" s="258"/>
      <c r="BK42" s="258"/>
      <c r="BL42" s="258"/>
      <c r="BM42" s="258"/>
      <c r="BN42" s="258"/>
      <c r="BO42" s="258"/>
      <c r="BP42" s="258"/>
      <c r="BQ42" s="258"/>
      <c r="BR42" s="258"/>
      <c r="BS42" s="258"/>
      <c r="BT42" s="258"/>
      <c r="BU42" s="258"/>
      <c r="BV42" s="258"/>
      <c r="BW42" s="258"/>
      <c r="BX42" s="258"/>
      <c r="BY42" s="258"/>
      <c r="BZ42" s="258"/>
      <c r="CA42" s="258"/>
      <c r="CB42" s="258"/>
      <c r="CC42" s="258"/>
      <c r="CD42" s="258"/>
      <c r="CE42" s="258"/>
      <c r="CF42" s="258"/>
      <c r="CG42" s="258"/>
      <c r="CH42" s="258"/>
      <c r="CI42" s="258"/>
      <c r="CJ42" s="258"/>
      <c r="CK42" s="258"/>
      <c r="CL42" s="258"/>
      <c r="CM42" s="258"/>
      <c r="CN42" s="258"/>
      <c r="CO42" s="258"/>
      <c r="CP42" s="258"/>
      <c r="CQ42" s="258"/>
      <c r="CR42" s="258"/>
      <c r="CS42" s="258"/>
      <c r="CT42" s="258"/>
      <c r="CU42" s="258"/>
      <c r="CV42" s="258"/>
      <c r="CW42" s="258"/>
      <c r="CX42" s="258"/>
      <c r="CY42" s="258"/>
      <c r="CZ42" s="258"/>
      <c r="DA42" s="258"/>
      <c r="DB42" s="258"/>
      <c r="DC42" s="258"/>
      <c r="DD42" s="258"/>
      <c r="DE42" s="258"/>
      <c r="DF42" s="258"/>
      <c r="DG42" s="258"/>
      <c r="DH42" s="258"/>
      <c r="DI42" s="258"/>
      <c r="DJ42" s="258"/>
      <c r="DK42" s="258"/>
      <c r="DL42" s="258"/>
      <c r="DM42" s="258"/>
      <c r="DN42" s="258"/>
      <c r="DO42" s="258"/>
      <c r="DP42" s="258"/>
      <c r="DQ42" s="258"/>
      <c r="DR42" s="258"/>
      <c r="DS42" s="258"/>
      <c r="DT42" s="258"/>
      <c r="DU42" s="258"/>
      <c r="DV42" s="258"/>
      <c r="DW42" s="258"/>
      <c r="DX42" s="258"/>
      <c r="DY42" s="258"/>
      <c r="DZ42" s="258"/>
      <c r="EA42" s="258"/>
      <c r="EB42" s="258"/>
      <c r="EC42" s="258"/>
      <c r="ED42" s="258"/>
      <c r="EE42" s="258"/>
      <c r="EF42" s="258"/>
      <c r="EG42" s="258"/>
      <c r="EH42" s="258"/>
      <c r="EI42" s="258"/>
      <c r="EJ42" s="258"/>
      <c r="EK42" s="258"/>
      <c r="EL42" s="258"/>
      <c r="EM42" s="258"/>
      <c r="EN42" s="258"/>
      <c r="EO42" s="258"/>
      <c r="EP42" s="258"/>
      <c r="EQ42" s="258"/>
      <c r="ER42" s="258"/>
      <c r="ES42" s="258"/>
      <c r="ET42" s="258"/>
      <c r="EU42" s="258"/>
      <c r="EV42" s="258"/>
      <c r="EW42" s="258"/>
      <c r="EX42" s="258"/>
      <c r="EY42" s="258"/>
      <c r="EZ42" s="258"/>
      <c r="FA42" s="258"/>
      <c r="FB42" s="258"/>
      <c r="FC42" s="258"/>
      <c r="FD42" s="258"/>
      <c r="FE42" s="258"/>
      <c r="FF42" s="258"/>
      <c r="FG42" s="258"/>
      <c r="FH42" s="258"/>
      <c r="FI42" s="258"/>
      <c r="FJ42" s="258"/>
      <c r="FK42" s="258"/>
      <c r="FL42" s="258"/>
      <c r="FM42" s="258"/>
      <c r="FN42" s="258"/>
      <c r="FO42" s="258"/>
      <c r="FP42" s="258"/>
      <c r="FQ42" s="258"/>
    </row>
    <row r="43" spans="1:173" s="268" customFormat="1" ht="36" customHeight="1" x14ac:dyDescent="0.25">
      <c r="A43" s="276" t="s">
        <v>264</v>
      </c>
      <c r="B43" s="281">
        <v>2210709</v>
      </c>
      <c r="C43" s="273">
        <v>17</v>
      </c>
      <c r="D43" s="284">
        <v>300</v>
      </c>
      <c r="E43" s="283">
        <v>5100</v>
      </c>
      <c r="F43" s="276" t="s">
        <v>292</v>
      </c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258"/>
      <c r="AE43" s="258"/>
      <c r="AF43" s="258"/>
      <c r="AG43" s="258"/>
      <c r="AH43" s="258"/>
      <c r="AI43" s="258"/>
      <c r="AJ43" s="258"/>
      <c r="AK43" s="258"/>
      <c r="AL43" s="258"/>
      <c r="AM43" s="258"/>
      <c r="AN43" s="258"/>
      <c r="AO43" s="258"/>
      <c r="AP43" s="258"/>
      <c r="AQ43" s="258"/>
      <c r="AR43" s="258"/>
      <c r="AS43" s="258"/>
      <c r="AT43" s="258"/>
      <c r="AU43" s="258"/>
      <c r="AV43" s="258"/>
      <c r="AW43" s="258"/>
      <c r="AX43" s="258"/>
      <c r="AY43" s="258"/>
      <c r="AZ43" s="258"/>
      <c r="BA43" s="258"/>
      <c r="BB43" s="258"/>
      <c r="BC43" s="258"/>
      <c r="BD43" s="258"/>
      <c r="BE43" s="258"/>
      <c r="BF43" s="258"/>
      <c r="BG43" s="258"/>
      <c r="BH43" s="258"/>
      <c r="BI43" s="258"/>
      <c r="BJ43" s="258"/>
      <c r="BK43" s="258"/>
      <c r="BL43" s="258"/>
      <c r="BM43" s="258"/>
      <c r="BN43" s="258"/>
      <c r="BO43" s="258"/>
      <c r="BP43" s="258"/>
      <c r="BQ43" s="258"/>
      <c r="BR43" s="258"/>
      <c r="BS43" s="258"/>
      <c r="BT43" s="258"/>
      <c r="BU43" s="258"/>
      <c r="BV43" s="258"/>
      <c r="BW43" s="258"/>
      <c r="BX43" s="258"/>
      <c r="BY43" s="258"/>
      <c r="BZ43" s="258"/>
      <c r="CA43" s="258"/>
      <c r="CB43" s="258"/>
      <c r="CC43" s="258"/>
      <c r="CD43" s="258"/>
      <c r="CE43" s="258"/>
      <c r="CF43" s="258"/>
      <c r="CG43" s="258"/>
      <c r="CH43" s="258"/>
      <c r="CI43" s="258"/>
      <c r="CJ43" s="258"/>
      <c r="CK43" s="258"/>
      <c r="CL43" s="258"/>
      <c r="CM43" s="258"/>
      <c r="CN43" s="258"/>
      <c r="CO43" s="258"/>
      <c r="CP43" s="258"/>
      <c r="CQ43" s="258"/>
      <c r="CR43" s="258"/>
      <c r="CS43" s="258"/>
      <c r="CT43" s="258"/>
      <c r="CU43" s="258"/>
      <c r="CV43" s="258"/>
      <c r="CW43" s="258"/>
      <c r="CX43" s="258"/>
      <c r="CY43" s="258"/>
      <c r="CZ43" s="258"/>
      <c r="DA43" s="258"/>
      <c r="DB43" s="258"/>
      <c r="DC43" s="258"/>
      <c r="DD43" s="258"/>
      <c r="DE43" s="258"/>
      <c r="DF43" s="258"/>
      <c r="DG43" s="258"/>
      <c r="DH43" s="258"/>
      <c r="DI43" s="258"/>
      <c r="DJ43" s="258"/>
      <c r="DK43" s="258"/>
      <c r="DL43" s="258"/>
      <c r="DM43" s="258"/>
      <c r="DN43" s="258"/>
      <c r="DO43" s="258"/>
      <c r="DP43" s="258"/>
      <c r="DQ43" s="258"/>
      <c r="DR43" s="258"/>
      <c r="DS43" s="258"/>
      <c r="DT43" s="258"/>
      <c r="DU43" s="258"/>
      <c r="DV43" s="258"/>
      <c r="DW43" s="258"/>
      <c r="DX43" s="258"/>
      <c r="DY43" s="258"/>
      <c r="DZ43" s="258"/>
      <c r="EA43" s="258"/>
      <c r="EB43" s="258"/>
      <c r="EC43" s="258"/>
      <c r="ED43" s="258"/>
      <c r="EE43" s="258"/>
      <c r="EF43" s="258"/>
      <c r="EG43" s="258"/>
      <c r="EH43" s="258"/>
      <c r="EI43" s="258"/>
      <c r="EJ43" s="258"/>
      <c r="EK43" s="258"/>
      <c r="EL43" s="258"/>
      <c r="EM43" s="258"/>
      <c r="EN43" s="258"/>
      <c r="EO43" s="258"/>
      <c r="EP43" s="258"/>
      <c r="EQ43" s="258"/>
      <c r="ER43" s="258"/>
      <c r="ES43" s="258"/>
      <c r="ET43" s="258"/>
      <c r="EU43" s="258"/>
      <c r="EV43" s="258"/>
      <c r="EW43" s="258"/>
      <c r="EX43" s="258"/>
      <c r="EY43" s="258"/>
      <c r="EZ43" s="258"/>
      <c r="FA43" s="258"/>
      <c r="FB43" s="258"/>
      <c r="FC43" s="258"/>
      <c r="FD43" s="258"/>
      <c r="FE43" s="258"/>
      <c r="FF43" s="258"/>
      <c r="FG43" s="258"/>
      <c r="FH43" s="258"/>
      <c r="FI43" s="258"/>
      <c r="FJ43" s="258"/>
      <c r="FK43" s="258"/>
      <c r="FL43" s="258"/>
      <c r="FM43" s="258"/>
      <c r="FN43" s="258"/>
      <c r="FO43" s="258"/>
      <c r="FP43" s="258"/>
      <c r="FQ43" s="258"/>
    </row>
    <row r="44" spans="1:173" s="268" customFormat="1" ht="36" customHeight="1" x14ac:dyDescent="0.25">
      <c r="A44" s="268" t="s">
        <v>9</v>
      </c>
      <c r="B44" s="269">
        <v>2111238</v>
      </c>
      <c r="C44" s="269">
        <v>12</v>
      </c>
      <c r="D44" s="267">
        <v>558</v>
      </c>
      <c r="E44" s="267">
        <f>D44*C44</f>
        <v>6696</v>
      </c>
      <c r="F44" s="264" t="s">
        <v>10</v>
      </c>
      <c r="G44" s="258"/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  <c r="S44" s="258"/>
      <c r="T44" s="258"/>
      <c r="U44" s="258"/>
      <c r="V44" s="258"/>
      <c r="W44" s="258"/>
      <c r="X44" s="258"/>
      <c r="Y44" s="258"/>
      <c r="Z44" s="258"/>
      <c r="AA44" s="258"/>
      <c r="AB44" s="258"/>
      <c r="AC44" s="258"/>
      <c r="AD44" s="258"/>
      <c r="AE44" s="258"/>
      <c r="AF44" s="258"/>
      <c r="AG44" s="258"/>
      <c r="AH44" s="258"/>
      <c r="AI44" s="258"/>
      <c r="AJ44" s="258"/>
      <c r="AK44" s="258"/>
      <c r="AL44" s="258"/>
      <c r="AM44" s="258"/>
      <c r="AN44" s="258"/>
      <c r="AO44" s="258"/>
      <c r="AP44" s="258"/>
      <c r="AQ44" s="258"/>
      <c r="AR44" s="258"/>
      <c r="AS44" s="258"/>
      <c r="AT44" s="258"/>
      <c r="AU44" s="258"/>
      <c r="AV44" s="258"/>
      <c r="AW44" s="258"/>
      <c r="AX44" s="258"/>
      <c r="AY44" s="258"/>
      <c r="AZ44" s="258"/>
      <c r="BA44" s="258"/>
      <c r="BB44" s="258"/>
      <c r="BC44" s="258"/>
      <c r="BD44" s="258"/>
      <c r="BE44" s="258"/>
      <c r="BF44" s="258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258"/>
      <c r="DP44" s="258"/>
      <c r="DQ44" s="258"/>
      <c r="DR44" s="258"/>
      <c r="DS44" s="258"/>
      <c r="DT44" s="258"/>
      <c r="DU44" s="258"/>
      <c r="DV44" s="258"/>
      <c r="DW44" s="258"/>
      <c r="DX44" s="258"/>
      <c r="DY44" s="258"/>
      <c r="DZ44" s="258"/>
      <c r="EA44" s="258"/>
      <c r="EB44" s="258"/>
      <c r="EC44" s="258"/>
      <c r="ED44" s="258"/>
      <c r="EE44" s="258"/>
      <c r="EF44" s="258"/>
      <c r="EG44" s="258"/>
      <c r="EH44" s="258"/>
      <c r="EI44" s="258"/>
      <c r="EJ44" s="258"/>
      <c r="EK44" s="258"/>
      <c r="EL44" s="258"/>
      <c r="EM44" s="258"/>
      <c r="EN44" s="258"/>
      <c r="EO44" s="258"/>
      <c r="EP44" s="258"/>
      <c r="EQ44" s="258"/>
      <c r="ER44" s="258"/>
      <c r="ES44" s="258"/>
      <c r="ET44" s="258"/>
      <c r="EU44" s="258"/>
      <c r="EV44" s="258"/>
      <c r="EW44" s="258"/>
      <c r="EX44" s="258"/>
      <c r="EY44" s="258"/>
      <c r="EZ44" s="258"/>
      <c r="FA44" s="258"/>
      <c r="FB44" s="258"/>
      <c r="FC44" s="258"/>
      <c r="FD44" s="258"/>
      <c r="FE44" s="258"/>
      <c r="FF44" s="258"/>
      <c r="FG44" s="258"/>
      <c r="FH44" s="258"/>
      <c r="FI44" s="258"/>
      <c r="FJ44" s="258"/>
      <c r="FK44" s="258"/>
      <c r="FL44" s="258"/>
      <c r="FM44" s="258"/>
      <c r="FN44" s="258"/>
      <c r="FO44" s="258"/>
      <c r="FP44" s="258"/>
      <c r="FQ44" s="258"/>
    </row>
    <row r="45" spans="1:173" s="268" customFormat="1" ht="35.25" customHeight="1" x14ac:dyDescent="0.25">
      <c r="A45" s="276" t="s">
        <v>265</v>
      </c>
      <c r="B45" s="281">
        <v>2210509</v>
      </c>
      <c r="C45" s="273">
        <v>12</v>
      </c>
      <c r="D45" s="284">
        <v>810</v>
      </c>
      <c r="E45" s="283">
        <f>D45*C45</f>
        <v>9720</v>
      </c>
      <c r="F45" s="276" t="s">
        <v>216</v>
      </c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258"/>
      <c r="BE45" s="258"/>
      <c r="BF45" s="258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258"/>
      <c r="DP45" s="258"/>
      <c r="DQ45" s="258"/>
      <c r="DR45" s="258"/>
      <c r="DS45" s="258"/>
      <c r="DT45" s="258"/>
      <c r="DU45" s="258"/>
      <c r="DV45" s="258"/>
      <c r="DW45" s="258"/>
      <c r="DX45" s="258"/>
      <c r="DY45" s="258"/>
      <c r="DZ45" s="258"/>
      <c r="EA45" s="258"/>
      <c r="EB45" s="258"/>
      <c r="EC45" s="258"/>
      <c r="ED45" s="258"/>
      <c r="EE45" s="258"/>
      <c r="EF45" s="258"/>
      <c r="EG45" s="258"/>
      <c r="EH45" s="258"/>
      <c r="EI45" s="258"/>
      <c r="EJ45" s="258"/>
      <c r="EK45" s="258"/>
      <c r="EL45" s="258"/>
      <c r="EM45" s="258"/>
      <c r="EN45" s="258"/>
      <c r="EO45" s="258"/>
      <c r="EP45" s="258"/>
      <c r="EQ45" s="258"/>
      <c r="ER45" s="258"/>
      <c r="ES45" s="258"/>
      <c r="ET45" s="258"/>
      <c r="EU45" s="258"/>
      <c r="EV45" s="258"/>
      <c r="EW45" s="258"/>
      <c r="EX45" s="258"/>
      <c r="EY45" s="258"/>
      <c r="EZ45" s="258"/>
      <c r="FA45" s="258"/>
      <c r="FB45" s="258"/>
      <c r="FC45" s="258"/>
      <c r="FD45" s="258"/>
      <c r="FE45" s="258"/>
      <c r="FF45" s="258"/>
      <c r="FG45" s="258"/>
      <c r="FH45" s="258"/>
      <c r="FI45" s="258"/>
      <c r="FJ45" s="258"/>
      <c r="FK45" s="258"/>
      <c r="FL45" s="258"/>
      <c r="FM45" s="258"/>
      <c r="FN45" s="258"/>
      <c r="FO45" s="258"/>
      <c r="FP45" s="258"/>
      <c r="FQ45" s="258"/>
    </row>
    <row r="46" spans="1:173" s="268" customFormat="1" ht="46.5" customHeight="1" x14ac:dyDescent="0.25">
      <c r="A46" s="276" t="s">
        <v>313</v>
      </c>
      <c r="B46" s="281">
        <v>2210203</v>
      </c>
      <c r="C46" s="273">
        <v>12</v>
      </c>
      <c r="D46" s="284">
        <v>200</v>
      </c>
      <c r="E46" s="283">
        <f>D46*C46</f>
        <v>2400</v>
      </c>
      <c r="F46" s="276" t="s">
        <v>217</v>
      </c>
      <c r="G46" s="258"/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  <c r="S46" s="258"/>
      <c r="T46" s="258"/>
      <c r="U46" s="258"/>
      <c r="V46" s="258"/>
      <c r="W46" s="258"/>
      <c r="X46" s="258"/>
      <c r="Y46" s="258"/>
      <c r="Z46" s="258"/>
      <c r="AA46" s="258"/>
      <c r="AB46" s="258"/>
      <c r="AC46" s="258"/>
      <c r="AD46" s="258"/>
      <c r="AE46" s="258"/>
      <c r="AF46" s="258"/>
      <c r="AG46" s="258"/>
      <c r="AH46" s="258"/>
      <c r="AI46" s="258"/>
      <c r="AJ46" s="258"/>
      <c r="AK46" s="258"/>
      <c r="AL46" s="258"/>
      <c r="AM46" s="258"/>
      <c r="AN46" s="258"/>
      <c r="AO46" s="258"/>
      <c r="AP46" s="258"/>
      <c r="AQ46" s="258"/>
      <c r="AR46" s="258"/>
      <c r="AS46" s="258"/>
      <c r="AT46" s="258"/>
      <c r="AU46" s="258"/>
      <c r="AV46" s="258"/>
      <c r="AW46" s="258"/>
      <c r="AX46" s="258"/>
      <c r="AY46" s="258"/>
      <c r="AZ46" s="258"/>
      <c r="BA46" s="258"/>
      <c r="BB46" s="258"/>
      <c r="BC46" s="258"/>
      <c r="BD46" s="258"/>
      <c r="BE46" s="258"/>
      <c r="BF46" s="258"/>
      <c r="BG46" s="258"/>
      <c r="BH46" s="258"/>
      <c r="BI46" s="258"/>
      <c r="BJ46" s="258"/>
      <c r="BK46" s="258"/>
      <c r="BL46" s="258"/>
      <c r="BM46" s="258"/>
      <c r="BN46" s="258"/>
      <c r="BO46" s="258"/>
      <c r="BP46" s="258"/>
      <c r="BQ46" s="258"/>
      <c r="BR46" s="258"/>
      <c r="BS46" s="258"/>
      <c r="BT46" s="258"/>
      <c r="BU46" s="258"/>
      <c r="BV46" s="258"/>
      <c r="BW46" s="258"/>
      <c r="BX46" s="258"/>
      <c r="BY46" s="258"/>
      <c r="BZ46" s="258"/>
      <c r="CA46" s="258"/>
      <c r="CB46" s="258"/>
      <c r="CC46" s="258"/>
      <c r="CD46" s="258"/>
      <c r="CE46" s="258"/>
      <c r="CF46" s="258"/>
      <c r="CG46" s="258"/>
      <c r="CH46" s="258"/>
      <c r="CI46" s="258"/>
      <c r="CJ46" s="258"/>
      <c r="CK46" s="258"/>
      <c r="CL46" s="258"/>
      <c r="CM46" s="258"/>
      <c r="CN46" s="258"/>
      <c r="CO46" s="258"/>
      <c r="CP46" s="258"/>
      <c r="CQ46" s="258"/>
      <c r="CR46" s="258"/>
      <c r="CS46" s="258"/>
      <c r="CT46" s="258"/>
      <c r="CU46" s="258"/>
      <c r="CV46" s="258"/>
      <c r="CW46" s="258"/>
      <c r="CX46" s="258"/>
      <c r="CY46" s="258"/>
      <c r="CZ46" s="258"/>
      <c r="DA46" s="258"/>
      <c r="DB46" s="258"/>
      <c r="DC46" s="258"/>
      <c r="DD46" s="258"/>
      <c r="DE46" s="258"/>
      <c r="DF46" s="258"/>
      <c r="DG46" s="258"/>
      <c r="DH46" s="258"/>
      <c r="DI46" s="258"/>
      <c r="DJ46" s="258"/>
      <c r="DK46" s="258"/>
      <c r="DL46" s="258"/>
      <c r="DM46" s="258"/>
      <c r="DN46" s="258"/>
      <c r="DO46" s="258"/>
      <c r="DP46" s="258"/>
      <c r="DQ46" s="258"/>
      <c r="DR46" s="258"/>
      <c r="DS46" s="258"/>
      <c r="DT46" s="258"/>
      <c r="DU46" s="258"/>
      <c r="DV46" s="258"/>
      <c r="DW46" s="258"/>
      <c r="DX46" s="258"/>
      <c r="DY46" s="258"/>
      <c r="DZ46" s="258"/>
      <c r="EA46" s="258"/>
      <c r="EB46" s="258"/>
      <c r="EC46" s="258"/>
      <c r="ED46" s="258"/>
      <c r="EE46" s="258"/>
      <c r="EF46" s="258"/>
      <c r="EG46" s="258"/>
      <c r="EH46" s="258"/>
      <c r="EI46" s="258"/>
      <c r="EJ46" s="258"/>
      <c r="EK46" s="258"/>
      <c r="EL46" s="258"/>
      <c r="EM46" s="258"/>
      <c r="EN46" s="258"/>
      <c r="EO46" s="258"/>
      <c r="EP46" s="258"/>
      <c r="EQ46" s="258"/>
      <c r="ER46" s="258"/>
      <c r="ES46" s="258"/>
      <c r="ET46" s="258"/>
      <c r="EU46" s="258"/>
      <c r="EV46" s="258"/>
      <c r="EW46" s="258"/>
      <c r="EX46" s="258"/>
      <c r="EY46" s="258"/>
      <c r="EZ46" s="258"/>
      <c r="FA46" s="258"/>
      <c r="FB46" s="258"/>
      <c r="FC46" s="258"/>
      <c r="FD46" s="258"/>
      <c r="FE46" s="258"/>
      <c r="FF46" s="258"/>
      <c r="FG46" s="258"/>
      <c r="FH46" s="258"/>
      <c r="FI46" s="258"/>
      <c r="FJ46" s="258"/>
      <c r="FK46" s="258"/>
      <c r="FL46" s="258"/>
      <c r="FM46" s="258"/>
      <c r="FN46" s="258"/>
      <c r="FO46" s="258"/>
      <c r="FP46" s="258"/>
      <c r="FQ46" s="258"/>
    </row>
    <row r="47" spans="1:173" s="268" customFormat="1" ht="24" customHeight="1" x14ac:dyDescent="0.25">
      <c r="A47" s="276" t="s">
        <v>225</v>
      </c>
      <c r="B47" s="273">
        <v>2111102</v>
      </c>
      <c r="C47" s="273">
        <v>12</v>
      </c>
      <c r="D47" s="285">
        <v>27500</v>
      </c>
      <c r="E47" s="283">
        <f>C47*D47</f>
        <v>330000</v>
      </c>
      <c r="F47" s="276" t="s">
        <v>218</v>
      </c>
      <c r="G47" s="258"/>
      <c r="H47" s="258"/>
      <c r="I47" s="258"/>
      <c r="J47" s="258"/>
      <c r="K47" s="258"/>
      <c r="L47" s="258"/>
      <c r="M47" s="258"/>
      <c r="N47" s="258"/>
      <c r="O47" s="258"/>
      <c r="P47" s="258"/>
      <c r="Q47" s="258"/>
      <c r="R47" s="258"/>
      <c r="S47" s="258"/>
      <c r="T47" s="258"/>
      <c r="U47" s="258"/>
      <c r="V47" s="258"/>
      <c r="W47" s="258"/>
      <c r="X47" s="258"/>
      <c r="Y47" s="258"/>
      <c r="Z47" s="258"/>
      <c r="AA47" s="258"/>
      <c r="AB47" s="258"/>
      <c r="AC47" s="258"/>
      <c r="AD47" s="258"/>
      <c r="AE47" s="258"/>
      <c r="AF47" s="258"/>
      <c r="AG47" s="258"/>
      <c r="AH47" s="258"/>
      <c r="AI47" s="258"/>
      <c r="AJ47" s="258"/>
      <c r="AK47" s="258"/>
      <c r="AL47" s="258"/>
      <c r="AM47" s="258"/>
      <c r="AN47" s="258"/>
      <c r="AO47" s="258"/>
      <c r="AP47" s="258"/>
      <c r="AQ47" s="258"/>
      <c r="AR47" s="258"/>
      <c r="AS47" s="258"/>
      <c r="AT47" s="258"/>
      <c r="AU47" s="258"/>
      <c r="AV47" s="258"/>
      <c r="AW47" s="258"/>
      <c r="AX47" s="258"/>
      <c r="AY47" s="258"/>
      <c r="AZ47" s="258"/>
      <c r="BA47" s="258"/>
      <c r="BB47" s="258"/>
      <c r="BC47" s="258"/>
      <c r="BD47" s="258"/>
      <c r="BE47" s="258"/>
      <c r="BF47" s="258"/>
      <c r="BG47" s="258"/>
      <c r="BH47" s="258"/>
      <c r="BI47" s="258"/>
      <c r="BJ47" s="258"/>
      <c r="BK47" s="258"/>
      <c r="BL47" s="258"/>
      <c r="BM47" s="258"/>
      <c r="BN47" s="258"/>
      <c r="BO47" s="258"/>
      <c r="BP47" s="258"/>
      <c r="BQ47" s="258"/>
      <c r="BR47" s="258"/>
      <c r="BS47" s="258"/>
      <c r="BT47" s="258"/>
      <c r="BU47" s="258"/>
      <c r="BV47" s="258"/>
      <c r="BW47" s="258"/>
      <c r="BX47" s="258"/>
      <c r="BY47" s="258"/>
      <c r="BZ47" s="258"/>
      <c r="CA47" s="258"/>
      <c r="CB47" s="258"/>
      <c r="CC47" s="258"/>
      <c r="CD47" s="258"/>
      <c r="CE47" s="258"/>
      <c r="CF47" s="258"/>
      <c r="CG47" s="258"/>
      <c r="CH47" s="258"/>
      <c r="CI47" s="258"/>
      <c r="CJ47" s="258"/>
      <c r="CK47" s="258"/>
      <c r="CL47" s="258"/>
      <c r="CM47" s="258"/>
      <c r="CN47" s="258"/>
      <c r="CO47" s="258"/>
      <c r="CP47" s="258"/>
      <c r="CQ47" s="258"/>
      <c r="CR47" s="258"/>
      <c r="CS47" s="258"/>
      <c r="CT47" s="258"/>
      <c r="CU47" s="258"/>
      <c r="CV47" s="258"/>
      <c r="CW47" s="258"/>
      <c r="CX47" s="258"/>
      <c r="CY47" s="258"/>
      <c r="CZ47" s="258"/>
      <c r="DA47" s="258"/>
      <c r="DB47" s="258"/>
      <c r="DC47" s="258"/>
      <c r="DD47" s="258"/>
      <c r="DE47" s="258"/>
      <c r="DF47" s="258"/>
      <c r="DG47" s="258"/>
      <c r="DH47" s="258"/>
      <c r="DI47" s="258"/>
      <c r="DJ47" s="258"/>
      <c r="DK47" s="258"/>
      <c r="DL47" s="258"/>
      <c r="DM47" s="258"/>
      <c r="DN47" s="258"/>
      <c r="DO47" s="258"/>
      <c r="DP47" s="258"/>
      <c r="DQ47" s="258"/>
      <c r="DR47" s="258"/>
      <c r="DS47" s="258"/>
      <c r="DT47" s="258"/>
      <c r="DU47" s="258"/>
      <c r="DV47" s="258"/>
      <c r="DW47" s="258"/>
      <c r="DX47" s="258"/>
      <c r="DY47" s="258"/>
      <c r="DZ47" s="258"/>
      <c r="EA47" s="258"/>
      <c r="EB47" s="258"/>
      <c r="EC47" s="258"/>
      <c r="ED47" s="258"/>
      <c r="EE47" s="258"/>
      <c r="EF47" s="258"/>
      <c r="EG47" s="258"/>
      <c r="EH47" s="258"/>
      <c r="EI47" s="258"/>
      <c r="EJ47" s="258"/>
      <c r="EK47" s="258"/>
      <c r="EL47" s="258"/>
      <c r="EM47" s="258"/>
      <c r="EN47" s="258"/>
      <c r="EO47" s="258"/>
      <c r="EP47" s="258"/>
      <c r="EQ47" s="258"/>
      <c r="ER47" s="258"/>
      <c r="ES47" s="258"/>
      <c r="ET47" s="258"/>
      <c r="EU47" s="258"/>
      <c r="EV47" s="258"/>
      <c r="EW47" s="258"/>
      <c r="EX47" s="258"/>
      <c r="EY47" s="258"/>
      <c r="EZ47" s="258"/>
      <c r="FA47" s="258"/>
      <c r="FB47" s="258"/>
      <c r="FC47" s="258"/>
      <c r="FD47" s="258"/>
      <c r="FE47" s="258"/>
      <c r="FF47" s="258"/>
      <c r="FG47" s="258"/>
      <c r="FH47" s="258"/>
      <c r="FI47" s="258"/>
      <c r="FJ47" s="258"/>
      <c r="FK47" s="258"/>
      <c r="FL47" s="258"/>
      <c r="FM47" s="258"/>
      <c r="FN47" s="258"/>
      <c r="FO47" s="258"/>
      <c r="FP47" s="258"/>
      <c r="FQ47" s="258"/>
    </row>
    <row r="48" spans="1:173" s="268" customFormat="1" ht="27.75" customHeight="1" x14ac:dyDescent="0.25">
      <c r="A48" s="286" t="s">
        <v>215</v>
      </c>
      <c r="B48" s="281">
        <v>2121001</v>
      </c>
      <c r="C48" s="281">
        <v>12</v>
      </c>
      <c r="D48" s="283">
        <v>3575</v>
      </c>
      <c r="E48" s="283">
        <f>C48*D48</f>
        <v>42900</v>
      </c>
      <c r="F48" s="276" t="s">
        <v>219</v>
      </c>
      <c r="G48" s="258"/>
      <c r="H48" s="258"/>
      <c r="I48" s="258"/>
      <c r="J48" s="258"/>
      <c r="K48" s="258"/>
      <c r="L48" s="258"/>
      <c r="M48" s="258"/>
      <c r="N48" s="258"/>
      <c r="O48" s="258"/>
      <c r="P48" s="258"/>
      <c r="Q48" s="258"/>
      <c r="R48" s="258"/>
      <c r="S48" s="258"/>
      <c r="T48" s="258"/>
      <c r="U48" s="258"/>
      <c r="V48" s="258"/>
      <c r="W48" s="258"/>
      <c r="X48" s="258"/>
      <c r="Y48" s="258"/>
      <c r="Z48" s="258"/>
      <c r="AA48" s="258"/>
      <c r="AB48" s="258"/>
      <c r="AC48" s="258"/>
      <c r="AD48" s="258"/>
      <c r="AE48" s="258"/>
      <c r="AF48" s="258"/>
      <c r="AG48" s="258"/>
      <c r="AH48" s="258"/>
      <c r="AI48" s="258"/>
      <c r="AJ48" s="258"/>
      <c r="AK48" s="258"/>
      <c r="AL48" s="258"/>
      <c r="AM48" s="258"/>
      <c r="AN48" s="258"/>
      <c r="AO48" s="258"/>
      <c r="AP48" s="258"/>
      <c r="AQ48" s="258"/>
      <c r="AR48" s="258"/>
      <c r="AS48" s="258"/>
      <c r="AT48" s="258"/>
      <c r="AU48" s="258"/>
      <c r="AV48" s="258"/>
      <c r="AW48" s="258"/>
      <c r="AX48" s="258"/>
      <c r="AY48" s="258"/>
      <c r="AZ48" s="258"/>
      <c r="BA48" s="258"/>
      <c r="BB48" s="258"/>
      <c r="BC48" s="258"/>
      <c r="BD48" s="258"/>
      <c r="BE48" s="258"/>
      <c r="BF48" s="258"/>
      <c r="BG48" s="258"/>
      <c r="BH48" s="258"/>
      <c r="BI48" s="258"/>
      <c r="BJ48" s="258"/>
      <c r="BK48" s="258"/>
      <c r="BL48" s="258"/>
      <c r="BM48" s="258"/>
      <c r="BN48" s="258"/>
      <c r="BO48" s="258"/>
      <c r="BP48" s="258"/>
      <c r="BQ48" s="258"/>
      <c r="BR48" s="258"/>
      <c r="BS48" s="258"/>
      <c r="BT48" s="258"/>
      <c r="BU48" s="258"/>
      <c r="BV48" s="258"/>
      <c r="BW48" s="258"/>
      <c r="BX48" s="258"/>
      <c r="BY48" s="258"/>
      <c r="BZ48" s="258"/>
      <c r="CA48" s="258"/>
      <c r="CB48" s="258"/>
      <c r="CC48" s="258"/>
      <c r="CD48" s="258"/>
      <c r="CE48" s="258"/>
      <c r="CF48" s="258"/>
      <c r="CG48" s="258"/>
      <c r="CH48" s="258"/>
      <c r="CI48" s="258"/>
      <c r="CJ48" s="258"/>
      <c r="CK48" s="258"/>
      <c r="CL48" s="258"/>
      <c r="CM48" s="258"/>
      <c r="CN48" s="258"/>
      <c r="CO48" s="258"/>
      <c r="CP48" s="258"/>
      <c r="CQ48" s="258"/>
      <c r="CR48" s="258"/>
      <c r="CS48" s="258"/>
      <c r="CT48" s="258"/>
      <c r="CU48" s="258"/>
      <c r="CV48" s="258"/>
      <c r="CW48" s="258"/>
      <c r="CX48" s="258"/>
      <c r="CY48" s="258"/>
      <c r="CZ48" s="258"/>
      <c r="DA48" s="258"/>
      <c r="DB48" s="258"/>
      <c r="DC48" s="258"/>
      <c r="DD48" s="258"/>
      <c r="DE48" s="258"/>
      <c r="DF48" s="258"/>
      <c r="DG48" s="258"/>
      <c r="DH48" s="258"/>
      <c r="DI48" s="258"/>
      <c r="DJ48" s="258"/>
      <c r="DK48" s="258"/>
      <c r="DL48" s="258"/>
      <c r="DM48" s="258"/>
      <c r="DN48" s="258"/>
      <c r="DO48" s="258"/>
      <c r="DP48" s="258"/>
      <c r="DQ48" s="258"/>
      <c r="DR48" s="258"/>
      <c r="DS48" s="258"/>
      <c r="DT48" s="258"/>
      <c r="DU48" s="258"/>
      <c r="DV48" s="258"/>
      <c r="DW48" s="258"/>
      <c r="DX48" s="258"/>
      <c r="DY48" s="258"/>
      <c r="DZ48" s="258"/>
      <c r="EA48" s="258"/>
      <c r="EB48" s="258"/>
      <c r="EC48" s="258"/>
      <c r="ED48" s="258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258"/>
      <c r="FE48" s="258"/>
      <c r="FF48" s="258"/>
      <c r="FG48" s="258"/>
      <c r="FH48" s="258"/>
      <c r="FI48" s="258"/>
      <c r="FJ48" s="258"/>
      <c r="FK48" s="258"/>
      <c r="FL48" s="258"/>
      <c r="FM48" s="258"/>
      <c r="FN48" s="258"/>
      <c r="FO48" s="258"/>
      <c r="FP48" s="258"/>
      <c r="FQ48" s="258"/>
    </row>
    <row r="49" spans="1:173" s="268" customFormat="1" ht="32.25" customHeight="1" x14ac:dyDescent="0.25">
      <c r="A49" s="391" t="s">
        <v>417</v>
      </c>
      <c r="B49" s="392"/>
      <c r="C49" s="392"/>
      <c r="D49" s="393"/>
      <c r="E49" s="279"/>
      <c r="F49" s="280"/>
      <c r="G49" s="258"/>
      <c r="H49" s="258"/>
      <c r="I49" s="258"/>
      <c r="J49" s="258"/>
      <c r="K49" s="258"/>
      <c r="L49" s="258"/>
      <c r="M49" s="258"/>
      <c r="N49" s="258"/>
      <c r="O49" s="258"/>
      <c r="P49" s="258"/>
      <c r="Q49" s="258"/>
      <c r="R49" s="258"/>
      <c r="S49" s="258"/>
      <c r="T49" s="258"/>
      <c r="U49" s="258"/>
      <c r="V49" s="258"/>
      <c r="W49" s="258"/>
      <c r="X49" s="258"/>
      <c r="Y49" s="258"/>
      <c r="Z49" s="258"/>
      <c r="AA49" s="258"/>
      <c r="AB49" s="258"/>
      <c r="AC49" s="258"/>
      <c r="AD49" s="258"/>
      <c r="AE49" s="258"/>
      <c r="AF49" s="258"/>
      <c r="AG49" s="258"/>
      <c r="AH49" s="258"/>
      <c r="AI49" s="258"/>
      <c r="AJ49" s="258"/>
      <c r="AK49" s="258"/>
      <c r="AL49" s="258"/>
      <c r="AM49" s="258"/>
      <c r="AN49" s="258"/>
      <c r="AO49" s="258"/>
      <c r="AP49" s="258"/>
      <c r="AQ49" s="258"/>
      <c r="AR49" s="258"/>
      <c r="AS49" s="258"/>
      <c r="AT49" s="258"/>
      <c r="AU49" s="258"/>
      <c r="AV49" s="258"/>
      <c r="AW49" s="258"/>
      <c r="AX49" s="258"/>
      <c r="AY49" s="258"/>
      <c r="AZ49" s="258"/>
      <c r="BA49" s="258"/>
      <c r="BB49" s="258"/>
      <c r="BC49" s="258"/>
      <c r="BD49" s="258"/>
      <c r="BE49" s="258"/>
      <c r="BF49" s="258"/>
      <c r="BG49" s="258"/>
      <c r="BH49" s="258"/>
      <c r="BI49" s="258"/>
      <c r="BJ49" s="258"/>
      <c r="BK49" s="258"/>
      <c r="BL49" s="258"/>
      <c r="BM49" s="258"/>
      <c r="BN49" s="258"/>
      <c r="BO49" s="258"/>
      <c r="BP49" s="258"/>
      <c r="BQ49" s="258"/>
      <c r="BR49" s="258"/>
      <c r="BS49" s="258"/>
      <c r="BT49" s="258"/>
      <c r="BU49" s="258"/>
      <c r="BV49" s="258"/>
      <c r="BW49" s="258"/>
      <c r="BX49" s="258"/>
      <c r="BY49" s="258"/>
      <c r="BZ49" s="258"/>
      <c r="CA49" s="258"/>
      <c r="CB49" s="258"/>
      <c r="CC49" s="258"/>
      <c r="CD49" s="258"/>
      <c r="CE49" s="258"/>
      <c r="CF49" s="258"/>
      <c r="CG49" s="258"/>
      <c r="CH49" s="258"/>
      <c r="CI49" s="258"/>
      <c r="CJ49" s="258"/>
      <c r="CK49" s="258"/>
      <c r="CL49" s="258"/>
      <c r="CM49" s="258"/>
      <c r="CN49" s="258"/>
      <c r="CO49" s="258"/>
      <c r="CP49" s="258"/>
      <c r="CQ49" s="258"/>
      <c r="CR49" s="258"/>
      <c r="CS49" s="258"/>
      <c r="CT49" s="258"/>
      <c r="CU49" s="258"/>
      <c r="CV49" s="258"/>
      <c r="CW49" s="258"/>
      <c r="CX49" s="258"/>
      <c r="CY49" s="258"/>
      <c r="CZ49" s="258"/>
      <c r="DA49" s="258"/>
      <c r="DB49" s="258"/>
      <c r="DC49" s="258"/>
      <c r="DD49" s="258"/>
      <c r="DE49" s="258"/>
      <c r="DF49" s="258"/>
      <c r="DG49" s="258"/>
      <c r="DH49" s="258"/>
      <c r="DI49" s="258"/>
      <c r="DJ49" s="258"/>
      <c r="DK49" s="258"/>
      <c r="DL49" s="258"/>
      <c r="DM49" s="258"/>
      <c r="DN49" s="258"/>
      <c r="DO49" s="258"/>
      <c r="DP49" s="258"/>
      <c r="DQ49" s="258"/>
      <c r="DR49" s="258"/>
      <c r="DS49" s="258"/>
      <c r="DT49" s="258"/>
      <c r="DU49" s="258"/>
      <c r="DV49" s="258"/>
      <c r="DW49" s="258"/>
      <c r="DX49" s="258"/>
      <c r="DY49" s="258"/>
      <c r="DZ49" s="258"/>
      <c r="EA49" s="258"/>
      <c r="EB49" s="258"/>
      <c r="EC49" s="258"/>
      <c r="ED49" s="258"/>
      <c r="EE49" s="258"/>
      <c r="EF49" s="258"/>
      <c r="EG49" s="258"/>
      <c r="EH49" s="258"/>
      <c r="EI49" s="258"/>
      <c r="EJ49" s="258"/>
      <c r="EK49" s="258"/>
      <c r="EL49" s="258"/>
      <c r="EM49" s="258"/>
      <c r="EN49" s="258"/>
      <c r="EO49" s="258"/>
      <c r="EP49" s="258"/>
      <c r="EQ49" s="258"/>
      <c r="ER49" s="258"/>
      <c r="ES49" s="258"/>
      <c r="ET49" s="258"/>
      <c r="EU49" s="258"/>
      <c r="EV49" s="258"/>
      <c r="EW49" s="258"/>
      <c r="EX49" s="258"/>
      <c r="EY49" s="258"/>
      <c r="EZ49" s="258"/>
      <c r="FA49" s="258"/>
      <c r="FB49" s="258"/>
      <c r="FC49" s="258"/>
      <c r="FD49" s="258"/>
      <c r="FE49" s="258"/>
      <c r="FF49" s="258"/>
      <c r="FG49" s="258"/>
      <c r="FH49" s="258"/>
      <c r="FI49" s="258"/>
      <c r="FJ49" s="258"/>
      <c r="FK49" s="258"/>
      <c r="FL49" s="258"/>
      <c r="FM49" s="258"/>
      <c r="FN49" s="258"/>
      <c r="FO49" s="258"/>
      <c r="FP49" s="258"/>
      <c r="FQ49" s="258"/>
    </row>
    <row r="50" spans="1:173" s="268" customFormat="1" ht="43.5" customHeight="1" x14ac:dyDescent="0.25">
      <c r="A50" s="277" t="s">
        <v>398</v>
      </c>
      <c r="B50" s="269">
        <v>2210709</v>
      </c>
      <c r="C50" s="269">
        <v>1</v>
      </c>
      <c r="D50" s="267">
        <v>8000</v>
      </c>
      <c r="E50" s="267">
        <f>C50*D50</f>
        <v>8000</v>
      </c>
      <c r="F50" s="264" t="s">
        <v>286</v>
      </c>
      <c r="G50" s="258"/>
      <c r="H50" s="258"/>
      <c r="I50" s="258"/>
      <c r="J50" s="258"/>
      <c r="K50" s="258"/>
      <c r="L50" s="258"/>
      <c r="M50" s="258"/>
      <c r="N50" s="258"/>
      <c r="O50" s="258"/>
      <c r="P50" s="258"/>
      <c r="Q50" s="258"/>
      <c r="R50" s="258"/>
      <c r="S50" s="258"/>
      <c r="T50" s="258"/>
      <c r="U50" s="258"/>
      <c r="V50" s="258"/>
      <c r="W50" s="258"/>
      <c r="X50" s="258"/>
      <c r="Y50" s="258"/>
      <c r="Z50" s="258"/>
      <c r="AA50" s="258"/>
      <c r="AB50" s="258"/>
      <c r="AC50" s="258"/>
      <c r="AD50" s="258"/>
      <c r="AE50" s="258"/>
      <c r="AF50" s="258"/>
      <c r="AG50" s="258"/>
      <c r="AH50" s="258"/>
      <c r="AI50" s="258"/>
      <c r="AJ50" s="258"/>
      <c r="AK50" s="258"/>
      <c r="AL50" s="258"/>
      <c r="AM50" s="258"/>
      <c r="AN50" s="258"/>
      <c r="AO50" s="258"/>
      <c r="AP50" s="258"/>
      <c r="AQ50" s="258"/>
      <c r="AR50" s="258"/>
      <c r="AS50" s="258"/>
      <c r="AT50" s="258"/>
      <c r="AU50" s="258"/>
      <c r="AV50" s="258"/>
      <c r="AW50" s="258"/>
      <c r="AX50" s="258"/>
      <c r="AY50" s="258"/>
      <c r="AZ50" s="258"/>
      <c r="BA50" s="258"/>
      <c r="BB50" s="258"/>
      <c r="BC50" s="258"/>
      <c r="BD50" s="258"/>
      <c r="BE50" s="258"/>
      <c r="BF50" s="258"/>
      <c r="BG50" s="258"/>
      <c r="BH50" s="258"/>
      <c r="BI50" s="258"/>
      <c r="BJ50" s="258"/>
      <c r="BK50" s="258"/>
      <c r="BL50" s="258"/>
      <c r="BM50" s="258"/>
      <c r="BN50" s="258"/>
      <c r="BO50" s="258"/>
      <c r="BP50" s="258"/>
      <c r="BQ50" s="258"/>
      <c r="BR50" s="258"/>
      <c r="BS50" s="258"/>
      <c r="BT50" s="258"/>
      <c r="BU50" s="258"/>
      <c r="BV50" s="258"/>
      <c r="BW50" s="258"/>
      <c r="BX50" s="258"/>
      <c r="BY50" s="258"/>
      <c r="BZ50" s="258"/>
      <c r="CA50" s="258"/>
      <c r="CB50" s="258"/>
      <c r="CC50" s="258"/>
      <c r="CD50" s="258"/>
      <c r="CE50" s="258"/>
      <c r="CF50" s="258"/>
      <c r="CG50" s="258"/>
      <c r="CH50" s="258"/>
      <c r="CI50" s="258"/>
      <c r="CJ50" s="258"/>
      <c r="CK50" s="258"/>
      <c r="CL50" s="258"/>
      <c r="CM50" s="258"/>
      <c r="CN50" s="258"/>
      <c r="CO50" s="258"/>
      <c r="CP50" s="258"/>
      <c r="CQ50" s="258"/>
      <c r="CR50" s="258"/>
      <c r="CS50" s="258"/>
      <c r="CT50" s="258"/>
      <c r="CU50" s="258"/>
      <c r="CV50" s="258"/>
      <c r="CW50" s="258"/>
      <c r="CX50" s="258"/>
      <c r="CY50" s="258"/>
      <c r="CZ50" s="258"/>
      <c r="DA50" s="258"/>
      <c r="DB50" s="258"/>
      <c r="DC50" s="258"/>
      <c r="DD50" s="258"/>
      <c r="DE50" s="258"/>
      <c r="DF50" s="258"/>
      <c r="DG50" s="258"/>
      <c r="DH50" s="258"/>
      <c r="DI50" s="258"/>
      <c r="DJ50" s="258"/>
      <c r="DK50" s="258"/>
      <c r="DL50" s="258"/>
      <c r="DM50" s="258"/>
      <c r="DN50" s="258"/>
      <c r="DO50" s="258"/>
      <c r="DP50" s="258"/>
      <c r="DQ50" s="258"/>
      <c r="DR50" s="258"/>
      <c r="DS50" s="258"/>
      <c r="DT50" s="258"/>
      <c r="DU50" s="258"/>
      <c r="DV50" s="258"/>
      <c r="DW50" s="258"/>
      <c r="DX50" s="258"/>
      <c r="DY50" s="258"/>
      <c r="DZ50" s="258"/>
      <c r="EA50" s="258"/>
      <c r="EB50" s="258"/>
      <c r="EC50" s="258"/>
      <c r="ED50" s="258"/>
      <c r="EE50" s="258"/>
      <c r="EF50" s="258"/>
      <c r="EG50" s="258"/>
      <c r="EH50" s="258"/>
      <c r="EI50" s="258"/>
      <c r="EJ50" s="258"/>
      <c r="EK50" s="258"/>
      <c r="EL50" s="258"/>
      <c r="EM50" s="258"/>
      <c r="EN50" s="258"/>
      <c r="EO50" s="258"/>
      <c r="EP50" s="258"/>
      <c r="EQ50" s="258"/>
      <c r="ER50" s="258"/>
      <c r="ES50" s="258"/>
      <c r="ET50" s="258"/>
      <c r="EU50" s="258"/>
      <c r="EV50" s="258"/>
      <c r="EW50" s="258"/>
      <c r="EX50" s="258"/>
      <c r="EY50" s="258"/>
      <c r="EZ50" s="258"/>
      <c r="FA50" s="258"/>
      <c r="FB50" s="258"/>
      <c r="FC50" s="258"/>
      <c r="FD50" s="258"/>
      <c r="FE50" s="258"/>
      <c r="FF50" s="258"/>
      <c r="FG50" s="258"/>
      <c r="FH50" s="258"/>
      <c r="FI50" s="258"/>
      <c r="FJ50" s="258"/>
      <c r="FK50" s="258"/>
      <c r="FL50" s="258"/>
      <c r="FM50" s="258"/>
      <c r="FN50" s="258"/>
      <c r="FO50" s="258"/>
      <c r="FP50" s="258"/>
      <c r="FQ50" s="258"/>
    </row>
    <row r="51" spans="1:173" s="268" customFormat="1" ht="63" customHeight="1" x14ac:dyDescent="0.25">
      <c r="A51" s="264" t="s">
        <v>131</v>
      </c>
      <c r="B51" s="269">
        <v>2210709</v>
      </c>
      <c r="C51" s="269">
        <v>4</v>
      </c>
      <c r="D51" s="267">
        <v>2000</v>
      </c>
      <c r="E51" s="267">
        <f>C51*D51</f>
        <v>8000</v>
      </c>
      <c r="F51" s="287" t="s">
        <v>290</v>
      </c>
      <c r="G51" s="258"/>
      <c r="H51" s="258"/>
      <c r="I51" s="258"/>
      <c r="J51" s="258"/>
      <c r="K51" s="258"/>
      <c r="L51" s="258"/>
      <c r="M51" s="258"/>
      <c r="N51" s="258"/>
      <c r="O51" s="258"/>
      <c r="P51" s="258"/>
      <c r="Q51" s="258"/>
      <c r="R51" s="258"/>
      <c r="S51" s="258"/>
      <c r="T51" s="258"/>
      <c r="U51" s="258"/>
      <c r="V51" s="258"/>
      <c r="W51" s="258"/>
      <c r="X51" s="258"/>
      <c r="Y51" s="258"/>
      <c r="Z51" s="258"/>
      <c r="AA51" s="258"/>
      <c r="AB51" s="258"/>
      <c r="AC51" s="258"/>
      <c r="AD51" s="258"/>
      <c r="AE51" s="258"/>
      <c r="AF51" s="258"/>
      <c r="AG51" s="258"/>
      <c r="AH51" s="258"/>
      <c r="AI51" s="258"/>
      <c r="AJ51" s="258"/>
      <c r="AK51" s="258"/>
      <c r="AL51" s="258"/>
      <c r="AM51" s="258"/>
      <c r="AN51" s="258"/>
      <c r="AO51" s="258"/>
      <c r="AP51" s="258"/>
      <c r="AQ51" s="258"/>
      <c r="AR51" s="258"/>
      <c r="AS51" s="258"/>
      <c r="AT51" s="258"/>
      <c r="AU51" s="258"/>
      <c r="AV51" s="258"/>
      <c r="AW51" s="258"/>
      <c r="AX51" s="258"/>
      <c r="AY51" s="258"/>
      <c r="AZ51" s="258"/>
      <c r="BA51" s="258"/>
      <c r="BB51" s="258"/>
      <c r="BC51" s="258"/>
      <c r="BD51" s="258"/>
      <c r="BE51" s="258"/>
      <c r="BF51" s="258"/>
      <c r="BG51" s="258"/>
      <c r="BH51" s="258"/>
      <c r="BI51" s="258"/>
      <c r="BJ51" s="258"/>
      <c r="BK51" s="258"/>
      <c r="BL51" s="258"/>
      <c r="BM51" s="258"/>
      <c r="BN51" s="258"/>
      <c r="BO51" s="258"/>
      <c r="BP51" s="258"/>
      <c r="BQ51" s="258"/>
      <c r="BR51" s="258"/>
      <c r="BS51" s="258"/>
      <c r="BT51" s="258"/>
      <c r="BU51" s="258"/>
      <c r="BV51" s="258"/>
      <c r="BW51" s="258"/>
      <c r="BX51" s="258"/>
      <c r="BY51" s="258"/>
      <c r="BZ51" s="258"/>
      <c r="CA51" s="258"/>
      <c r="CB51" s="258"/>
      <c r="CC51" s="258"/>
      <c r="CD51" s="258"/>
      <c r="CE51" s="258"/>
      <c r="CF51" s="258"/>
      <c r="CG51" s="258"/>
      <c r="CH51" s="258"/>
      <c r="CI51" s="258"/>
      <c r="CJ51" s="258"/>
      <c r="CK51" s="258"/>
      <c r="CL51" s="258"/>
      <c r="CM51" s="258"/>
      <c r="CN51" s="258"/>
      <c r="CO51" s="258"/>
      <c r="CP51" s="258"/>
      <c r="CQ51" s="258"/>
      <c r="CR51" s="258"/>
      <c r="CS51" s="258"/>
      <c r="CT51" s="258"/>
      <c r="CU51" s="258"/>
      <c r="CV51" s="258"/>
      <c r="CW51" s="258"/>
      <c r="CX51" s="258"/>
      <c r="CY51" s="258"/>
      <c r="CZ51" s="258"/>
      <c r="DA51" s="258"/>
      <c r="DB51" s="258"/>
      <c r="DC51" s="258"/>
      <c r="DD51" s="258"/>
      <c r="DE51" s="258"/>
      <c r="DF51" s="258"/>
      <c r="DG51" s="258"/>
      <c r="DH51" s="258"/>
      <c r="DI51" s="258"/>
      <c r="DJ51" s="258"/>
      <c r="DK51" s="258"/>
      <c r="DL51" s="258"/>
      <c r="DM51" s="258"/>
      <c r="DN51" s="258"/>
      <c r="DO51" s="258"/>
      <c r="DP51" s="258"/>
      <c r="DQ51" s="258"/>
      <c r="DR51" s="258"/>
      <c r="DS51" s="258"/>
      <c r="DT51" s="258"/>
      <c r="DU51" s="258"/>
      <c r="DV51" s="258"/>
      <c r="DW51" s="258"/>
      <c r="DX51" s="258"/>
      <c r="DY51" s="258"/>
      <c r="DZ51" s="258"/>
      <c r="EA51" s="258"/>
      <c r="EB51" s="258"/>
      <c r="EC51" s="258"/>
      <c r="ED51" s="258"/>
      <c r="EE51" s="258"/>
      <c r="EF51" s="258"/>
      <c r="EG51" s="258"/>
      <c r="EH51" s="258"/>
      <c r="EI51" s="258"/>
      <c r="EJ51" s="258"/>
      <c r="EK51" s="258"/>
      <c r="EL51" s="258"/>
      <c r="EM51" s="258"/>
      <c r="EN51" s="258"/>
      <c r="EO51" s="258"/>
      <c r="EP51" s="258"/>
      <c r="EQ51" s="258"/>
      <c r="ER51" s="258"/>
      <c r="ES51" s="258"/>
      <c r="ET51" s="258"/>
      <c r="EU51" s="258"/>
      <c r="EV51" s="258"/>
      <c r="EW51" s="258"/>
      <c r="EX51" s="258"/>
      <c r="EY51" s="258"/>
      <c r="EZ51" s="258"/>
      <c r="FA51" s="258"/>
      <c r="FB51" s="258"/>
      <c r="FC51" s="258"/>
      <c r="FD51" s="258"/>
      <c r="FE51" s="258"/>
      <c r="FF51" s="258"/>
      <c r="FG51" s="258"/>
      <c r="FH51" s="258"/>
      <c r="FI51" s="258"/>
      <c r="FJ51" s="258"/>
      <c r="FK51" s="258"/>
      <c r="FL51" s="258"/>
      <c r="FM51" s="258"/>
      <c r="FN51" s="258"/>
      <c r="FO51" s="258"/>
      <c r="FP51" s="258"/>
      <c r="FQ51" s="258"/>
    </row>
    <row r="52" spans="1:173" s="268" customFormat="1" ht="44.25" customHeight="1" x14ac:dyDescent="0.25">
      <c r="A52" s="272" t="s">
        <v>132</v>
      </c>
      <c r="B52" s="269">
        <v>2210711</v>
      </c>
      <c r="C52" s="269">
        <v>2</v>
      </c>
      <c r="D52" s="267">
        <v>5000</v>
      </c>
      <c r="E52" s="267">
        <f t="shared" ref="E52:E53" si="3">C52*D52</f>
        <v>10000</v>
      </c>
      <c r="F52" s="272" t="s">
        <v>289</v>
      </c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258"/>
      <c r="BD52" s="258"/>
      <c r="BE52" s="258"/>
      <c r="BF52" s="258"/>
      <c r="BG52" s="258"/>
      <c r="BH52" s="258"/>
      <c r="BI52" s="258"/>
      <c r="BJ52" s="258"/>
      <c r="BK52" s="258"/>
      <c r="BL52" s="258"/>
      <c r="BM52" s="258"/>
      <c r="BN52" s="258"/>
      <c r="BO52" s="258"/>
      <c r="BP52" s="258"/>
      <c r="BQ52" s="258"/>
      <c r="BR52" s="258"/>
      <c r="BS52" s="258"/>
      <c r="BT52" s="258"/>
      <c r="BU52" s="258"/>
      <c r="BV52" s="258"/>
      <c r="BW52" s="258"/>
      <c r="BX52" s="258"/>
      <c r="BY52" s="258"/>
      <c r="BZ52" s="258"/>
      <c r="CA52" s="258"/>
      <c r="CB52" s="258"/>
      <c r="CC52" s="258"/>
      <c r="CD52" s="258"/>
      <c r="CE52" s="258"/>
      <c r="CF52" s="258"/>
      <c r="CG52" s="258"/>
      <c r="CH52" s="258"/>
      <c r="CI52" s="258"/>
      <c r="CJ52" s="258"/>
      <c r="CK52" s="258"/>
      <c r="CL52" s="258"/>
      <c r="CM52" s="258"/>
      <c r="CN52" s="258"/>
      <c r="CO52" s="258"/>
      <c r="CP52" s="258"/>
      <c r="CQ52" s="258"/>
      <c r="CR52" s="258"/>
      <c r="CS52" s="258"/>
      <c r="CT52" s="258"/>
      <c r="CU52" s="258"/>
      <c r="CV52" s="258"/>
      <c r="CW52" s="258"/>
      <c r="CX52" s="258"/>
      <c r="CY52" s="258"/>
      <c r="CZ52" s="258"/>
      <c r="DA52" s="258"/>
      <c r="DB52" s="258"/>
      <c r="DC52" s="258"/>
      <c r="DD52" s="258"/>
      <c r="DE52" s="258"/>
      <c r="DF52" s="258"/>
      <c r="DG52" s="258"/>
      <c r="DH52" s="258"/>
      <c r="DI52" s="258"/>
      <c r="DJ52" s="258"/>
      <c r="DK52" s="258"/>
      <c r="DL52" s="258"/>
      <c r="DM52" s="258"/>
      <c r="DN52" s="258"/>
      <c r="DO52" s="258"/>
      <c r="DP52" s="258"/>
      <c r="DQ52" s="258"/>
      <c r="DR52" s="258"/>
      <c r="DS52" s="258"/>
      <c r="DT52" s="258"/>
      <c r="DU52" s="258"/>
      <c r="DV52" s="258"/>
      <c r="DW52" s="258"/>
      <c r="DX52" s="258"/>
      <c r="DY52" s="258"/>
      <c r="DZ52" s="258"/>
      <c r="EA52" s="258"/>
      <c r="EB52" s="258"/>
      <c r="EC52" s="258"/>
      <c r="ED52" s="258"/>
      <c r="EE52" s="258"/>
      <c r="EF52" s="258"/>
      <c r="EG52" s="258"/>
      <c r="EH52" s="258"/>
      <c r="EI52" s="258"/>
      <c r="EJ52" s="258"/>
      <c r="EK52" s="258"/>
      <c r="EL52" s="258"/>
      <c r="EM52" s="258"/>
      <c r="EN52" s="258"/>
      <c r="EO52" s="258"/>
      <c r="EP52" s="258"/>
      <c r="EQ52" s="258"/>
      <c r="ER52" s="258"/>
      <c r="ES52" s="258"/>
      <c r="ET52" s="258"/>
      <c r="EU52" s="258"/>
      <c r="EV52" s="258"/>
      <c r="EW52" s="258"/>
      <c r="EX52" s="258"/>
      <c r="EY52" s="258"/>
      <c r="EZ52" s="258"/>
      <c r="FA52" s="258"/>
      <c r="FB52" s="258"/>
      <c r="FC52" s="258"/>
      <c r="FD52" s="258"/>
      <c r="FE52" s="258"/>
      <c r="FF52" s="258"/>
      <c r="FG52" s="258"/>
      <c r="FH52" s="258"/>
      <c r="FI52" s="258"/>
      <c r="FJ52" s="258"/>
      <c r="FK52" s="258"/>
      <c r="FL52" s="258"/>
      <c r="FM52" s="258"/>
      <c r="FN52" s="258"/>
      <c r="FO52" s="258"/>
      <c r="FP52" s="258"/>
      <c r="FQ52" s="258"/>
    </row>
    <row r="53" spans="1:173" s="268" customFormat="1" ht="51" customHeight="1" x14ac:dyDescent="0.25">
      <c r="A53" s="272" t="s">
        <v>133</v>
      </c>
      <c r="B53" s="269">
        <v>2210711</v>
      </c>
      <c r="C53" s="269">
        <v>2</v>
      </c>
      <c r="D53" s="267">
        <v>5000</v>
      </c>
      <c r="E53" s="267">
        <f t="shared" si="3"/>
        <v>10000</v>
      </c>
      <c r="F53" s="272" t="s">
        <v>288</v>
      </c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258"/>
      <c r="BD53" s="258"/>
      <c r="BE53" s="258"/>
      <c r="BF53" s="258"/>
      <c r="BG53" s="258"/>
      <c r="BH53" s="258"/>
      <c r="BI53" s="258"/>
      <c r="BJ53" s="258"/>
      <c r="BK53" s="258"/>
      <c r="BL53" s="258"/>
      <c r="BM53" s="258"/>
      <c r="BN53" s="258"/>
      <c r="BO53" s="258"/>
      <c r="BP53" s="258"/>
      <c r="BQ53" s="258"/>
      <c r="BR53" s="258"/>
      <c r="BS53" s="258"/>
      <c r="BT53" s="258"/>
      <c r="BU53" s="258"/>
      <c r="BV53" s="258"/>
      <c r="BW53" s="258"/>
      <c r="BX53" s="258"/>
      <c r="BY53" s="258"/>
      <c r="BZ53" s="258"/>
      <c r="CA53" s="258"/>
      <c r="CB53" s="258"/>
      <c r="CC53" s="258"/>
      <c r="CD53" s="258"/>
      <c r="CE53" s="258"/>
      <c r="CF53" s="258"/>
      <c r="CG53" s="258"/>
      <c r="CH53" s="258"/>
      <c r="CI53" s="258"/>
      <c r="CJ53" s="258"/>
      <c r="CK53" s="258"/>
      <c r="CL53" s="258"/>
      <c r="CM53" s="258"/>
      <c r="CN53" s="258"/>
      <c r="CO53" s="258"/>
      <c r="CP53" s="258"/>
      <c r="CQ53" s="258"/>
      <c r="CR53" s="258"/>
      <c r="CS53" s="258"/>
      <c r="CT53" s="258"/>
      <c r="CU53" s="258"/>
      <c r="CV53" s="258"/>
      <c r="CW53" s="258"/>
      <c r="CX53" s="258"/>
      <c r="CY53" s="258"/>
      <c r="CZ53" s="258"/>
      <c r="DA53" s="258"/>
      <c r="DB53" s="258"/>
      <c r="DC53" s="258"/>
      <c r="DD53" s="258"/>
      <c r="DE53" s="258"/>
      <c r="DF53" s="258"/>
      <c r="DG53" s="258"/>
      <c r="DH53" s="258"/>
      <c r="DI53" s="258"/>
      <c r="DJ53" s="258"/>
      <c r="DK53" s="258"/>
      <c r="DL53" s="258"/>
      <c r="DM53" s="258"/>
      <c r="DN53" s="258"/>
      <c r="DO53" s="258"/>
      <c r="DP53" s="258"/>
      <c r="DQ53" s="258"/>
      <c r="DR53" s="258"/>
      <c r="DS53" s="258"/>
      <c r="DT53" s="258"/>
      <c r="DU53" s="258"/>
      <c r="DV53" s="258"/>
      <c r="DW53" s="258"/>
      <c r="DX53" s="258"/>
      <c r="DY53" s="258"/>
      <c r="DZ53" s="258"/>
      <c r="EA53" s="258"/>
      <c r="EB53" s="258"/>
      <c r="EC53" s="258"/>
      <c r="ED53" s="258"/>
      <c r="EE53" s="258"/>
      <c r="EF53" s="258"/>
      <c r="EG53" s="258"/>
      <c r="EH53" s="258"/>
      <c r="EI53" s="258"/>
      <c r="EJ53" s="258"/>
      <c r="EK53" s="258"/>
      <c r="EL53" s="258"/>
      <c r="EM53" s="258"/>
      <c r="EN53" s="258"/>
      <c r="EO53" s="258"/>
      <c r="EP53" s="258"/>
      <c r="EQ53" s="258"/>
      <c r="ER53" s="258"/>
      <c r="ES53" s="258"/>
      <c r="ET53" s="258"/>
      <c r="EU53" s="258"/>
      <c r="EV53" s="258"/>
      <c r="EW53" s="258"/>
      <c r="EX53" s="258"/>
      <c r="EY53" s="258"/>
      <c r="EZ53" s="258"/>
      <c r="FA53" s="258"/>
      <c r="FB53" s="258"/>
      <c r="FC53" s="258"/>
      <c r="FD53" s="258"/>
      <c r="FE53" s="258"/>
      <c r="FF53" s="258"/>
      <c r="FG53" s="258"/>
      <c r="FH53" s="258"/>
      <c r="FI53" s="258"/>
      <c r="FJ53" s="258"/>
      <c r="FK53" s="258"/>
      <c r="FL53" s="258"/>
      <c r="FM53" s="258"/>
      <c r="FN53" s="258"/>
      <c r="FO53" s="258"/>
      <c r="FP53" s="258"/>
      <c r="FQ53" s="258"/>
    </row>
    <row r="54" spans="1:173" s="268" customFormat="1" ht="51.75" customHeight="1" x14ac:dyDescent="0.25">
      <c r="A54" s="272" t="s">
        <v>280</v>
      </c>
      <c r="B54" s="269">
        <v>2210709</v>
      </c>
      <c r="C54" s="269">
        <v>1</v>
      </c>
      <c r="D54" s="267">
        <v>40000</v>
      </c>
      <c r="E54" s="267">
        <f>D54*C54</f>
        <v>40000</v>
      </c>
      <c r="F54" s="272" t="s">
        <v>287</v>
      </c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58"/>
      <c r="BD54" s="258"/>
      <c r="BE54" s="258"/>
      <c r="BF54" s="258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258"/>
      <c r="DP54" s="258"/>
      <c r="DQ54" s="258"/>
      <c r="DR54" s="258"/>
      <c r="DS54" s="258"/>
      <c r="DT54" s="258"/>
      <c r="DU54" s="258"/>
      <c r="DV54" s="258"/>
      <c r="DW54" s="258"/>
      <c r="DX54" s="258"/>
      <c r="DY54" s="258"/>
      <c r="DZ54" s="258"/>
      <c r="EA54" s="258"/>
      <c r="EB54" s="258"/>
      <c r="EC54" s="258"/>
      <c r="ED54" s="258"/>
      <c r="EE54" s="258"/>
      <c r="EF54" s="258"/>
      <c r="EG54" s="258"/>
      <c r="EH54" s="258"/>
      <c r="EI54" s="258"/>
      <c r="EJ54" s="258"/>
      <c r="EK54" s="258"/>
      <c r="EL54" s="258"/>
      <c r="EM54" s="258"/>
      <c r="EN54" s="258"/>
      <c r="EO54" s="258"/>
      <c r="EP54" s="258"/>
      <c r="EQ54" s="258"/>
      <c r="ER54" s="258"/>
      <c r="ES54" s="258"/>
      <c r="ET54" s="258"/>
      <c r="EU54" s="258"/>
      <c r="EV54" s="258"/>
      <c r="EW54" s="258"/>
      <c r="EX54" s="258"/>
      <c r="EY54" s="258"/>
      <c r="EZ54" s="258"/>
      <c r="FA54" s="258"/>
      <c r="FB54" s="258"/>
      <c r="FC54" s="258"/>
      <c r="FD54" s="258"/>
      <c r="FE54" s="258"/>
      <c r="FF54" s="258"/>
      <c r="FG54" s="258"/>
      <c r="FH54" s="258"/>
      <c r="FI54" s="258"/>
      <c r="FJ54" s="258"/>
      <c r="FK54" s="258"/>
      <c r="FL54" s="258"/>
      <c r="FM54" s="258"/>
      <c r="FN54" s="258"/>
      <c r="FO54" s="258"/>
      <c r="FP54" s="258"/>
      <c r="FQ54" s="258"/>
    </row>
    <row r="55" spans="1:173" s="268" customFormat="1" ht="34.5" customHeight="1" x14ac:dyDescent="0.25">
      <c r="A55" s="277" t="s">
        <v>64</v>
      </c>
      <c r="B55" s="269">
        <v>2210511</v>
      </c>
      <c r="C55" s="269">
        <v>12</v>
      </c>
      <c r="D55" s="267">
        <v>700</v>
      </c>
      <c r="E55" s="267">
        <f>D55*C55</f>
        <v>8400</v>
      </c>
      <c r="F55" s="264" t="s">
        <v>159</v>
      </c>
      <c r="G55" s="258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58"/>
      <c r="AE55" s="258"/>
      <c r="AF55" s="258"/>
      <c r="AG55" s="258"/>
      <c r="AH55" s="258"/>
      <c r="AI55" s="258"/>
      <c r="AJ55" s="258"/>
      <c r="AK55" s="258"/>
      <c r="AL55" s="258"/>
      <c r="AM55" s="258"/>
      <c r="AN55" s="258"/>
      <c r="AO55" s="258"/>
      <c r="AP55" s="258"/>
      <c r="AQ55" s="258"/>
      <c r="AR55" s="258"/>
      <c r="AS55" s="258"/>
      <c r="AT55" s="258"/>
      <c r="AU55" s="258"/>
      <c r="AV55" s="258"/>
      <c r="AW55" s="258"/>
      <c r="AX55" s="258"/>
      <c r="AY55" s="258"/>
      <c r="AZ55" s="258"/>
      <c r="BA55" s="258"/>
      <c r="BB55" s="258"/>
      <c r="BC55" s="258"/>
      <c r="BD55" s="258"/>
      <c r="BE55" s="258"/>
      <c r="BF55" s="258"/>
      <c r="BG55" s="258"/>
      <c r="BH55" s="258"/>
      <c r="BI55" s="258"/>
      <c r="BJ55" s="258"/>
      <c r="BK55" s="258"/>
      <c r="BL55" s="258"/>
      <c r="BM55" s="258"/>
      <c r="BN55" s="258"/>
      <c r="BO55" s="258"/>
      <c r="BP55" s="258"/>
      <c r="BQ55" s="258"/>
      <c r="BR55" s="258"/>
      <c r="BS55" s="258"/>
      <c r="BT55" s="258"/>
      <c r="BU55" s="258"/>
      <c r="BV55" s="258"/>
      <c r="BW55" s="258"/>
      <c r="BX55" s="258"/>
      <c r="BY55" s="258"/>
      <c r="BZ55" s="258"/>
      <c r="CA55" s="258"/>
      <c r="CB55" s="258"/>
      <c r="CC55" s="258"/>
      <c r="CD55" s="258"/>
      <c r="CE55" s="258"/>
      <c r="CF55" s="258"/>
      <c r="CG55" s="258"/>
      <c r="CH55" s="258"/>
      <c r="CI55" s="258"/>
      <c r="CJ55" s="258"/>
      <c r="CK55" s="258"/>
      <c r="CL55" s="258"/>
      <c r="CM55" s="258"/>
      <c r="CN55" s="258"/>
      <c r="CO55" s="258"/>
      <c r="CP55" s="258"/>
      <c r="CQ55" s="258"/>
      <c r="CR55" s="258"/>
      <c r="CS55" s="258"/>
      <c r="CT55" s="258"/>
      <c r="CU55" s="258"/>
      <c r="CV55" s="258"/>
      <c r="CW55" s="258"/>
      <c r="CX55" s="258"/>
      <c r="CY55" s="258"/>
      <c r="CZ55" s="258"/>
      <c r="DA55" s="258"/>
      <c r="DB55" s="258"/>
      <c r="DC55" s="258"/>
      <c r="DD55" s="258"/>
      <c r="DE55" s="258"/>
      <c r="DF55" s="258"/>
      <c r="DG55" s="258"/>
      <c r="DH55" s="258"/>
      <c r="DI55" s="258"/>
      <c r="DJ55" s="258"/>
      <c r="DK55" s="258"/>
      <c r="DL55" s="258"/>
      <c r="DM55" s="258"/>
      <c r="DN55" s="258"/>
      <c r="DO55" s="258"/>
      <c r="DP55" s="258"/>
      <c r="DQ55" s="258"/>
      <c r="DR55" s="258"/>
      <c r="DS55" s="258"/>
      <c r="DT55" s="258"/>
      <c r="DU55" s="258"/>
      <c r="DV55" s="258"/>
      <c r="DW55" s="258"/>
      <c r="DX55" s="258"/>
      <c r="DY55" s="258"/>
      <c r="DZ55" s="258"/>
      <c r="EA55" s="258"/>
      <c r="EB55" s="258"/>
      <c r="EC55" s="258"/>
      <c r="ED55" s="258"/>
      <c r="EE55" s="258"/>
      <c r="EF55" s="258"/>
      <c r="EG55" s="258"/>
      <c r="EH55" s="258"/>
      <c r="EI55" s="258"/>
      <c r="EJ55" s="258"/>
      <c r="EK55" s="258"/>
      <c r="EL55" s="258"/>
      <c r="EM55" s="258"/>
      <c r="EN55" s="258"/>
      <c r="EO55" s="258"/>
      <c r="EP55" s="258"/>
      <c r="EQ55" s="258"/>
      <c r="ER55" s="258"/>
      <c r="ES55" s="258"/>
      <c r="ET55" s="258"/>
      <c r="EU55" s="258"/>
      <c r="EV55" s="258"/>
      <c r="EW55" s="258"/>
      <c r="EX55" s="258"/>
      <c r="EY55" s="258"/>
      <c r="EZ55" s="258"/>
      <c r="FA55" s="258"/>
      <c r="FB55" s="258"/>
      <c r="FC55" s="258"/>
      <c r="FD55" s="258"/>
      <c r="FE55" s="258"/>
      <c r="FF55" s="258"/>
      <c r="FG55" s="258"/>
      <c r="FH55" s="258"/>
      <c r="FI55" s="258"/>
      <c r="FJ55" s="258"/>
      <c r="FK55" s="258"/>
      <c r="FL55" s="258"/>
      <c r="FM55" s="258"/>
      <c r="FN55" s="258"/>
      <c r="FO55" s="258"/>
      <c r="FP55" s="258"/>
      <c r="FQ55" s="258"/>
    </row>
    <row r="56" spans="1:173" s="268" customFormat="1" ht="34.5" customHeight="1" x14ac:dyDescent="0.25">
      <c r="A56" s="277" t="s">
        <v>400</v>
      </c>
      <c r="B56" s="269">
        <v>2210709</v>
      </c>
      <c r="C56" s="269">
        <v>1</v>
      </c>
      <c r="D56" s="267">
        <v>31489.4</v>
      </c>
      <c r="E56" s="267">
        <f>C56*D56</f>
        <v>31489.4</v>
      </c>
      <c r="F56" s="264" t="s">
        <v>401</v>
      </c>
      <c r="G56" s="258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8"/>
      <c r="AE56" s="258"/>
      <c r="AF56" s="258"/>
      <c r="AG56" s="258"/>
      <c r="AH56" s="258"/>
      <c r="AI56" s="258"/>
      <c r="AJ56" s="258"/>
      <c r="AK56" s="258"/>
      <c r="AL56" s="258"/>
      <c r="AM56" s="258"/>
      <c r="AN56" s="258"/>
      <c r="AO56" s="258"/>
      <c r="AP56" s="258"/>
      <c r="AQ56" s="258"/>
      <c r="AR56" s="258"/>
      <c r="AS56" s="258"/>
      <c r="AT56" s="258"/>
      <c r="AU56" s="258"/>
      <c r="AV56" s="258"/>
      <c r="AW56" s="258"/>
      <c r="AX56" s="258"/>
      <c r="AY56" s="258"/>
      <c r="AZ56" s="258"/>
      <c r="BA56" s="258"/>
      <c r="BB56" s="258"/>
      <c r="BC56" s="258"/>
      <c r="BD56" s="258"/>
      <c r="BE56" s="258"/>
      <c r="BF56" s="258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258"/>
      <c r="DP56" s="258"/>
      <c r="DQ56" s="258"/>
      <c r="DR56" s="258"/>
      <c r="DS56" s="258"/>
      <c r="DT56" s="258"/>
      <c r="DU56" s="258"/>
      <c r="DV56" s="258"/>
      <c r="DW56" s="258"/>
      <c r="DX56" s="258"/>
      <c r="DY56" s="258"/>
      <c r="DZ56" s="258"/>
      <c r="EA56" s="258"/>
      <c r="EB56" s="258"/>
      <c r="EC56" s="258"/>
      <c r="ED56" s="258"/>
      <c r="EE56" s="258"/>
      <c r="EF56" s="258"/>
      <c r="EG56" s="258"/>
      <c r="EH56" s="258"/>
      <c r="EI56" s="258"/>
      <c r="EJ56" s="258"/>
      <c r="EK56" s="258"/>
      <c r="EL56" s="258"/>
      <c r="EM56" s="258"/>
      <c r="EN56" s="258"/>
      <c r="EO56" s="258"/>
      <c r="EP56" s="258"/>
      <c r="EQ56" s="258"/>
      <c r="ER56" s="258"/>
      <c r="ES56" s="258"/>
      <c r="ET56" s="258"/>
      <c r="EU56" s="258"/>
      <c r="EV56" s="258"/>
      <c r="EW56" s="258"/>
      <c r="EX56" s="258"/>
      <c r="EY56" s="258"/>
      <c r="EZ56" s="258"/>
      <c r="FA56" s="258"/>
      <c r="FB56" s="258"/>
      <c r="FC56" s="258"/>
      <c r="FD56" s="258"/>
      <c r="FE56" s="258"/>
      <c r="FF56" s="258"/>
      <c r="FG56" s="258"/>
      <c r="FH56" s="258"/>
      <c r="FI56" s="258"/>
      <c r="FJ56" s="258"/>
      <c r="FK56" s="258"/>
      <c r="FL56" s="258"/>
      <c r="FM56" s="258"/>
      <c r="FN56" s="258"/>
      <c r="FO56" s="258"/>
      <c r="FP56" s="258"/>
      <c r="FQ56" s="258"/>
    </row>
    <row r="57" spans="1:173" s="268" customFormat="1" ht="57" customHeight="1" x14ac:dyDescent="0.25">
      <c r="A57" s="277" t="s">
        <v>65</v>
      </c>
      <c r="B57" s="269">
        <v>2210711</v>
      </c>
      <c r="C57" s="269">
        <v>1</v>
      </c>
      <c r="D57" s="267">
        <v>8247.2000000000007</v>
      </c>
      <c r="E57" s="267">
        <f>D57*C57</f>
        <v>8247.2000000000007</v>
      </c>
      <c r="F57" s="264" t="s">
        <v>291</v>
      </c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  <c r="AE57" s="258"/>
      <c r="AF57" s="258"/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258"/>
      <c r="AR57" s="258"/>
      <c r="AS57" s="258"/>
      <c r="AT57" s="258"/>
      <c r="AU57" s="258"/>
      <c r="AV57" s="258"/>
      <c r="AW57" s="258"/>
      <c r="AX57" s="258"/>
      <c r="AY57" s="258"/>
      <c r="AZ57" s="258"/>
      <c r="BA57" s="258"/>
      <c r="BB57" s="258"/>
      <c r="BC57" s="258"/>
      <c r="BD57" s="258"/>
      <c r="BE57" s="258"/>
      <c r="BF57" s="258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258"/>
      <c r="DP57" s="258"/>
      <c r="DQ57" s="258"/>
      <c r="DR57" s="258"/>
      <c r="DS57" s="258"/>
      <c r="DT57" s="258"/>
      <c r="DU57" s="258"/>
      <c r="DV57" s="258"/>
      <c r="DW57" s="258"/>
      <c r="DX57" s="258"/>
      <c r="DY57" s="258"/>
      <c r="DZ57" s="258"/>
      <c r="EA57" s="258"/>
      <c r="EB57" s="258"/>
      <c r="EC57" s="258"/>
      <c r="ED57" s="258"/>
      <c r="EE57" s="258"/>
      <c r="EF57" s="258"/>
      <c r="EG57" s="258"/>
      <c r="EH57" s="258"/>
      <c r="EI57" s="258"/>
      <c r="EJ57" s="258"/>
      <c r="EK57" s="258"/>
      <c r="EL57" s="258"/>
      <c r="EM57" s="258"/>
      <c r="EN57" s="258"/>
      <c r="EO57" s="258"/>
      <c r="EP57" s="258"/>
      <c r="EQ57" s="258"/>
      <c r="ER57" s="258"/>
      <c r="ES57" s="258"/>
      <c r="ET57" s="258"/>
      <c r="EU57" s="258"/>
      <c r="EV57" s="258"/>
      <c r="EW57" s="258"/>
      <c r="EX57" s="258"/>
      <c r="EY57" s="258"/>
      <c r="EZ57" s="258"/>
      <c r="FA57" s="258"/>
      <c r="FB57" s="258"/>
      <c r="FC57" s="258"/>
      <c r="FD57" s="258"/>
      <c r="FE57" s="258"/>
      <c r="FF57" s="258"/>
      <c r="FG57" s="258"/>
      <c r="FH57" s="258"/>
      <c r="FI57" s="258"/>
      <c r="FJ57" s="258"/>
      <c r="FK57" s="258"/>
      <c r="FL57" s="258"/>
      <c r="FM57" s="258"/>
      <c r="FN57" s="258"/>
      <c r="FO57" s="258"/>
      <c r="FP57" s="258"/>
      <c r="FQ57" s="258"/>
    </row>
    <row r="58" spans="1:173" ht="24" customHeight="1" x14ac:dyDescent="0.25">
      <c r="A58" s="391" t="s">
        <v>66</v>
      </c>
      <c r="B58" s="392"/>
      <c r="C58" s="392"/>
      <c r="D58" s="393"/>
      <c r="E58" s="279"/>
      <c r="F58" s="280"/>
    </row>
    <row r="59" spans="1:173" ht="31.5" customHeight="1" x14ac:dyDescent="0.25">
      <c r="A59" s="272" t="s">
        <v>395</v>
      </c>
      <c r="B59" s="269">
        <v>2210709</v>
      </c>
      <c r="C59" s="269">
        <v>4</v>
      </c>
      <c r="D59" s="267">
        <v>60000</v>
      </c>
      <c r="E59" s="267">
        <f>D59*C59</f>
        <v>240000</v>
      </c>
      <c r="F59" s="272" t="s">
        <v>229</v>
      </c>
    </row>
    <row r="60" spans="1:173" ht="42.75" customHeight="1" x14ac:dyDescent="0.25">
      <c r="A60" s="288" t="s">
        <v>68</v>
      </c>
      <c r="B60" s="269">
        <v>2210910</v>
      </c>
      <c r="C60" s="269">
        <v>1</v>
      </c>
      <c r="D60" s="267">
        <v>25000</v>
      </c>
      <c r="E60" s="267">
        <f>D60*C60</f>
        <v>25000</v>
      </c>
      <c r="F60" s="272" t="s">
        <v>69</v>
      </c>
    </row>
    <row r="61" spans="1:173" ht="31.5" customHeight="1" x14ac:dyDescent="0.25">
      <c r="A61" s="288" t="s">
        <v>70</v>
      </c>
      <c r="B61" s="269">
        <v>2821009</v>
      </c>
      <c r="C61" s="269">
        <v>4</v>
      </c>
      <c r="D61" s="267">
        <v>5000</v>
      </c>
      <c r="E61" s="267">
        <f>D61*C61</f>
        <v>20000</v>
      </c>
      <c r="F61" s="272" t="s">
        <v>71</v>
      </c>
    </row>
    <row r="62" spans="1:173" ht="31.5" customHeight="1" x14ac:dyDescent="0.25">
      <c r="A62" s="288"/>
      <c r="B62" s="269"/>
      <c r="C62" s="269"/>
      <c r="D62" s="267"/>
      <c r="E62" s="267"/>
      <c r="F62" s="272"/>
    </row>
    <row r="63" spans="1:173" ht="31.5" customHeight="1" x14ac:dyDescent="0.25"/>
    <row r="64" spans="1:173" ht="21.75" customHeight="1" x14ac:dyDescent="0.25">
      <c r="A64" s="394" t="s">
        <v>163</v>
      </c>
      <c r="B64" s="395"/>
      <c r="C64" s="395"/>
      <c r="D64" s="396"/>
      <c r="E64" s="262"/>
      <c r="F64" s="263"/>
    </row>
    <row r="65" spans="1:7" ht="39" customHeight="1" x14ac:dyDescent="0.25">
      <c r="A65" s="270" t="s">
        <v>21</v>
      </c>
      <c r="B65" s="271">
        <v>2210102</v>
      </c>
      <c r="C65" s="271">
        <v>2</v>
      </c>
      <c r="D65" s="266">
        <v>2500</v>
      </c>
      <c r="E65" s="267">
        <f t="shared" ref="E65:E66" si="4">D65*C65</f>
        <v>5000</v>
      </c>
      <c r="F65" s="277" t="s">
        <v>235</v>
      </c>
    </row>
    <row r="66" spans="1:7" ht="31.5" customHeight="1" x14ac:dyDescent="0.25">
      <c r="A66" s="270" t="s">
        <v>262</v>
      </c>
      <c r="B66" s="273">
        <v>2210121</v>
      </c>
      <c r="C66" s="271">
        <v>2</v>
      </c>
      <c r="D66" s="266">
        <v>7000</v>
      </c>
      <c r="E66" s="267">
        <f t="shared" si="4"/>
        <v>14000</v>
      </c>
      <c r="F66" s="270" t="s">
        <v>263</v>
      </c>
    </row>
    <row r="67" spans="1:7" ht="31.5" customHeight="1" x14ac:dyDescent="0.25">
      <c r="A67" s="286" t="s">
        <v>160</v>
      </c>
      <c r="B67" s="281">
        <v>2210710</v>
      </c>
      <c r="C67" s="269">
        <v>4</v>
      </c>
      <c r="D67" s="266">
        <v>1000</v>
      </c>
      <c r="E67" s="266">
        <f>D67*C67</f>
        <v>4000</v>
      </c>
      <c r="F67" s="276" t="s">
        <v>161</v>
      </c>
      <c r="G67" s="278" t="e">
        <f>#REF!/4</f>
        <v>#REF!</v>
      </c>
    </row>
    <row r="68" spans="1:7" ht="31.5" customHeight="1" x14ac:dyDescent="0.25">
      <c r="A68" s="288" t="s">
        <v>72</v>
      </c>
      <c r="B68" s="269">
        <v>2210910</v>
      </c>
      <c r="C68" s="269">
        <v>4</v>
      </c>
      <c r="D68" s="266">
        <v>2500</v>
      </c>
      <c r="E68" s="266">
        <f>D68*C68</f>
        <v>10000</v>
      </c>
      <c r="F68" s="276" t="s">
        <v>162</v>
      </c>
    </row>
    <row r="69" spans="1:7" ht="21.75" customHeight="1" x14ac:dyDescent="0.25">
      <c r="A69" s="397" t="s">
        <v>164</v>
      </c>
      <c r="B69" s="398"/>
      <c r="C69" s="398"/>
      <c r="D69" s="399"/>
      <c r="E69" s="262"/>
      <c r="F69" s="276"/>
    </row>
    <row r="70" spans="1:7" ht="42.75" customHeight="1" x14ac:dyDescent="0.25">
      <c r="A70" s="270" t="s">
        <v>21</v>
      </c>
      <c r="B70" s="271">
        <v>2210102</v>
      </c>
      <c r="C70" s="271">
        <v>2</v>
      </c>
      <c r="D70" s="266">
        <v>42500</v>
      </c>
      <c r="E70" s="267">
        <f>D70*C70</f>
        <v>85000</v>
      </c>
      <c r="F70" s="277" t="s">
        <v>167</v>
      </c>
    </row>
    <row r="71" spans="1:7" ht="24" customHeight="1" x14ac:dyDescent="0.25">
      <c r="A71" s="391" t="s">
        <v>418</v>
      </c>
      <c r="B71" s="392"/>
      <c r="C71" s="392"/>
      <c r="D71" s="393"/>
      <c r="E71" s="279"/>
      <c r="F71" s="280"/>
    </row>
    <row r="72" spans="1:7" ht="31.5" customHeight="1" x14ac:dyDescent="0.25">
      <c r="A72" s="277" t="s">
        <v>73</v>
      </c>
      <c r="B72" s="273">
        <v>2210511</v>
      </c>
      <c r="C72" s="273">
        <v>12</v>
      </c>
      <c r="D72" s="284">
        <v>1500</v>
      </c>
      <c r="E72" s="284">
        <f>D72*C72</f>
        <v>18000</v>
      </c>
      <c r="F72" s="276" t="s">
        <v>177</v>
      </c>
    </row>
    <row r="73" spans="1:7" ht="36.75" customHeight="1" x14ac:dyDescent="0.25">
      <c r="A73" s="264" t="s">
        <v>74</v>
      </c>
      <c r="B73" s="273">
        <v>2210122</v>
      </c>
      <c r="C73" s="273">
        <v>4</v>
      </c>
      <c r="D73" s="284">
        <v>4000</v>
      </c>
      <c r="E73" s="284">
        <f>D73*C73</f>
        <v>16000</v>
      </c>
      <c r="F73" s="276" t="s">
        <v>75</v>
      </c>
    </row>
    <row r="74" spans="1:7" ht="36.75" customHeight="1" x14ac:dyDescent="0.25">
      <c r="A74" s="277" t="s">
        <v>76</v>
      </c>
      <c r="B74" s="273">
        <v>2210121</v>
      </c>
      <c r="C74" s="273">
        <v>1</v>
      </c>
      <c r="D74" s="284">
        <v>5000</v>
      </c>
      <c r="E74" s="266">
        <f>D74*C74</f>
        <v>5000</v>
      </c>
      <c r="F74" s="277" t="s">
        <v>397</v>
      </c>
    </row>
    <row r="75" spans="1:7" ht="27" customHeight="1" x14ac:dyDescent="0.25">
      <c r="A75" s="400" t="s">
        <v>77</v>
      </c>
      <c r="B75" s="401"/>
      <c r="C75" s="401"/>
      <c r="D75" s="402"/>
      <c r="E75" s="262"/>
      <c r="F75" s="293"/>
    </row>
    <row r="76" spans="1:7" ht="27" customHeight="1" x14ac:dyDescent="0.25">
      <c r="A76" s="391" t="s">
        <v>419</v>
      </c>
      <c r="B76" s="392"/>
      <c r="C76" s="392"/>
      <c r="D76" s="393"/>
      <c r="E76" s="279"/>
      <c r="F76" s="280"/>
    </row>
    <row r="77" spans="1:7" ht="47.25" customHeight="1" x14ac:dyDescent="0.25">
      <c r="A77" s="276" t="s">
        <v>236</v>
      </c>
      <c r="B77" s="269">
        <v>2210601</v>
      </c>
      <c r="C77" s="269">
        <v>4</v>
      </c>
      <c r="D77" s="267">
        <v>17550</v>
      </c>
      <c r="E77" s="267">
        <f>C77*D77</f>
        <v>70200</v>
      </c>
      <c r="F77" s="272" t="s">
        <v>237</v>
      </c>
    </row>
    <row r="78" spans="1:7" ht="23.25" customHeight="1" x14ac:dyDescent="0.25">
      <c r="A78" s="391" t="s">
        <v>420</v>
      </c>
      <c r="B78" s="392"/>
      <c r="C78" s="392"/>
      <c r="D78" s="393"/>
      <c r="E78" s="279"/>
      <c r="F78" s="280"/>
    </row>
    <row r="79" spans="1:7" ht="24.75" customHeight="1" x14ac:dyDescent="0.25">
      <c r="A79" s="264" t="s">
        <v>73</v>
      </c>
      <c r="B79" s="265">
        <v>2210509</v>
      </c>
      <c r="C79" s="265"/>
      <c r="D79" s="266"/>
      <c r="E79" s="267">
        <v>5000</v>
      </c>
      <c r="F79" s="280"/>
    </row>
    <row r="80" spans="1:7" ht="54.75" customHeight="1" x14ac:dyDescent="0.25">
      <c r="A80" s="276" t="s">
        <v>82</v>
      </c>
      <c r="B80" s="273">
        <v>2210709</v>
      </c>
      <c r="C80" s="273">
        <v>10</v>
      </c>
      <c r="D80" s="284">
        <v>2200</v>
      </c>
      <c r="E80" s="284">
        <f>C80*D80</f>
        <v>22000</v>
      </c>
      <c r="F80" s="280"/>
      <c r="G80" s="278">
        <f>E80/10</f>
        <v>2200</v>
      </c>
    </row>
    <row r="81" spans="1:6" s="338" customFormat="1" ht="30" customHeight="1" x14ac:dyDescent="0.25">
      <c r="A81" s="334" t="s">
        <v>83</v>
      </c>
      <c r="B81" s="335">
        <v>3141101</v>
      </c>
      <c r="C81" s="335">
        <v>1</v>
      </c>
      <c r="D81" s="336">
        <v>130000</v>
      </c>
      <c r="E81" s="337">
        <f>C81*D81</f>
        <v>130000</v>
      </c>
      <c r="F81" s="382" t="s">
        <v>238</v>
      </c>
    </row>
    <row r="82" spans="1:6" ht="35.25" customHeight="1" x14ac:dyDescent="0.25">
      <c r="A82" s="272" t="s">
        <v>86</v>
      </c>
      <c r="B82" s="265">
        <v>2210908</v>
      </c>
      <c r="C82" s="265">
        <v>1</v>
      </c>
      <c r="D82" s="266">
        <v>50000</v>
      </c>
      <c r="E82" s="267">
        <f>D82*C82</f>
        <v>50000</v>
      </c>
      <c r="F82" s="272" t="s">
        <v>87</v>
      </c>
    </row>
    <row r="83" spans="1:6" s="338" customFormat="1" ht="27.75" customHeight="1" x14ac:dyDescent="0.25">
      <c r="A83" s="382" t="s">
        <v>266</v>
      </c>
      <c r="B83" s="383">
        <v>3113103</v>
      </c>
      <c r="C83" s="383">
        <v>1</v>
      </c>
      <c r="D83" s="337">
        <v>2000</v>
      </c>
      <c r="E83" s="337">
        <f>D83*C83</f>
        <v>2000</v>
      </c>
      <c r="F83" s="334" t="s">
        <v>181</v>
      </c>
    </row>
    <row r="84" spans="1:6" ht="28.5" customHeight="1" x14ac:dyDescent="0.25">
      <c r="A84" s="391" t="s">
        <v>421</v>
      </c>
      <c r="B84" s="392"/>
      <c r="C84" s="392"/>
      <c r="D84" s="393"/>
      <c r="E84" s="279"/>
      <c r="F84" s="280"/>
    </row>
    <row r="85" spans="1:6" ht="26.25" customHeight="1" x14ac:dyDescent="0.25">
      <c r="A85" s="276" t="s">
        <v>168</v>
      </c>
      <c r="B85" s="273">
        <v>2210709</v>
      </c>
      <c r="C85" s="273">
        <v>3</v>
      </c>
      <c r="D85" s="284">
        <v>150</v>
      </c>
      <c r="E85" s="284">
        <f>D85*C85</f>
        <v>450</v>
      </c>
      <c r="F85" s="276" t="s">
        <v>170</v>
      </c>
    </row>
    <row r="86" spans="1:6" ht="26.25" customHeight="1" x14ac:dyDescent="0.25">
      <c r="A86" s="276" t="s">
        <v>169</v>
      </c>
      <c r="B86" s="273">
        <v>2210511</v>
      </c>
      <c r="C86" s="273">
        <v>4</v>
      </c>
      <c r="D86" s="284">
        <v>5000</v>
      </c>
      <c r="E86" s="284">
        <f>C86*D86</f>
        <v>20000</v>
      </c>
      <c r="F86" s="276" t="s">
        <v>182</v>
      </c>
    </row>
    <row r="87" spans="1:6" ht="26.25" customHeight="1" x14ac:dyDescent="0.25">
      <c r="A87" s="272" t="s">
        <v>78</v>
      </c>
      <c r="B87" s="281">
        <v>2211304</v>
      </c>
      <c r="C87" s="281">
        <v>1</v>
      </c>
      <c r="D87" s="282">
        <v>30000</v>
      </c>
      <c r="E87" s="266">
        <f>C87*D87</f>
        <v>30000</v>
      </c>
      <c r="F87" s="272" t="s">
        <v>79</v>
      </c>
    </row>
    <row r="88" spans="1:6" ht="42" customHeight="1" x14ac:dyDescent="0.25">
      <c r="A88" s="276" t="s">
        <v>145</v>
      </c>
      <c r="B88" s="273">
        <v>2210511</v>
      </c>
      <c r="C88" s="273">
        <v>5</v>
      </c>
      <c r="D88" s="284">
        <v>1000</v>
      </c>
      <c r="E88" s="284">
        <f>C88*D88</f>
        <v>5000</v>
      </c>
      <c r="F88" s="276" t="s">
        <v>147</v>
      </c>
    </row>
    <row r="89" spans="1:6" ht="26.25" customHeight="1" x14ac:dyDescent="0.25">
      <c r="A89" s="276" t="s">
        <v>146</v>
      </c>
      <c r="B89" s="273">
        <v>2210503</v>
      </c>
      <c r="C89" s="273">
        <v>4</v>
      </c>
      <c r="D89" s="284">
        <v>2500</v>
      </c>
      <c r="E89" s="284">
        <f t="shared" ref="E89:E94" si="5">D89*C89</f>
        <v>10000</v>
      </c>
      <c r="F89" s="276" t="s">
        <v>148</v>
      </c>
    </row>
    <row r="90" spans="1:6" ht="30.75" customHeight="1" x14ac:dyDescent="0.25">
      <c r="A90" s="276" t="s">
        <v>407</v>
      </c>
      <c r="B90" s="273">
        <v>2210102</v>
      </c>
      <c r="C90" s="273">
        <v>2</v>
      </c>
      <c r="D90" s="284">
        <v>3510.1</v>
      </c>
      <c r="E90" s="284">
        <f t="shared" si="5"/>
        <v>7020.2</v>
      </c>
      <c r="F90" s="276" t="s">
        <v>149</v>
      </c>
    </row>
    <row r="91" spans="1:6" ht="26.25" customHeight="1" x14ac:dyDescent="0.25">
      <c r="A91" s="288" t="s">
        <v>80</v>
      </c>
      <c r="B91" s="294">
        <v>2210502</v>
      </c>
      <c r="C91" s="294">
        <v>4</v>
      </c>
      <c r="D91" s="266">
        <v>8319</v>
      </c>
      <c r="E91" s="267">
        <f t="shared" si="5"/>
        <v>33276</v>
      </c>
      <c r="F91" s="272" t="s">
        <v>81</v>
      </c>
    </row>
    <row r="92" spans="1:6" ht="39.75" customHeight="1" x14ac:dyDescent="0.25">
      <c r="A92" s="272" t="s">
        <v>73</v>
      </c>
      <c r="B92" s="273">
        <v>2210511</v>
      </c>
      <c r="C92" s="273">
        <v>12</v>
      </c>
      <c r="D92" s="284">
        <v>416</v>
      </c>
      <c r="E92" s="284">
        <f t="shared" si="5"/>
        <v>4992</v>
      </c>
      <c r="F92" s="280"/>
    </row>
    <row r="93" spans="1:6" s="338" customFormat="1" ht="39.75" customHeight="1" x14ac:dyDescent="0.25">
      <c r="A93" s="382" t="s">
        <v>239</v>
      </c>
      <c r="B93" s="384">
        <v>3111255</v>
      </c>
      <c r="C93" s="385">
        <v>1</v>
      </c>
      <c r="D93" s="386">
        <v>203505</v>
      </c>
      <c r="E93" s="336">
        <f t="shared" si="5"/>
        <v>203505</v>
      </c>
      <c r="F93" s="387" t="s">
        <v>176</v>
      </c>
    </row>
    <row r="94" spans="1:6" s="338" customFormat="1" ht="30.75" customHeight="1" x14ac:dyDescent="0.25">
      <c r="A94" s="382" t="s">
        <v>88</v>
      </c>
      <c r="B94" s="384" t="s">
        <v>175</v>
      </c>
      <c r="C94" s="383">
        <v>2</v>
      </c>
      <c r="D94" s="337">
        <v>20000</v>
      </c>
      <c r="E94" s="336">
        <f t="shared" si="5"/>
        <v>40000</v>
      </c>
      <c r="F94" s="382" t="s">
        <v>89</v>
      </c>
    </row>
    <row r="95" spans="1:6" ht="23.25" customHeight="1" x14ac:dyDescent="0.25">
      <c r="A95" s="400" t="s">
        <v>92</v>
      </c>
      <c r="B95" s="401"/>
      <c r="C95" s="401"/>
      <c r="D95" s="402"/>
      <c r="E95" s="262"/>
      <c r="F95" s="293"/>
    </row>
    <row r="96" spans="1:6" ht="32.25" customHeight="1" x14ac:dyDescent="0.25">
      <c r="A96" s="391" t="s">
        <v>93</v>
      </c>
      <c r="B96" s="392"/>
      <c r="C96" s="392"/>
      <c r="D96" s="393"/>
      <c r="E96" s="279"/>
      <c r="F96" s="280"/>
    </row>
    <row r="97" spans="1:6" ht="50.25" customHeight="1" x14ac:dyDescent="0.25">
      <c r="A97" s="276" t="s">
        <v>144</v>
      </c>
      <c r="B97" s="281">
        <v>2821010</v>
      </c>
      <c r="C97" s="273">
        <v>1</v>
      </c>
      <c r="D97" s="284">
        <v>8000</v>
      </c>
      <c r="E97" s="284">
        <f>D97*C97</f>
        <v>8000</v>
      </c>
      <c r="F97" s="276" t="s">
        <v>295</v>
      </c>
    </row>
    <row r="98" spans="1:6" ht="30" customHeight="1" x14ac:dyDescent="0.25">
      <c r="A98" s="391" t="s">
        <v>95</v>
      </c>
      <c r="B98" s="392"/>
      <c r="C98" s="392"/>
      <c r="D98" s="393"/>
      <c r="E98" s="279"/>
      <c r="F98" s="280"/>
    </row>
    <row r="99" spans="1:6" ht="45" customHeight="1" x14ac:dyDescent="0.25">
      <c r="A99" s="276" t="s">
        <v>96</v>
      </c>
      <c r="B99" s="265">
        <v>2210616</v>
      </c>
      <c r="C99" s="265">
        <v>2</v>
      </c>
      <c r="D99" s="266">
        <v>14000</v>
      </c>
      <c r="E99" s="267">
        <f>D99*C99</f>
        <v>28000</v>
      </c>
      <c r="F99" s="264" t="s">
        <v>97</v>
      </c>
    </row>
    <row r="100" spans="1:6" ht="25.5" customHeight="1" x14ac:dyDescent="0.25">
      <c r="A100" s="268" t="s">
        <v>33</v>
      </c>
      <c r="B100" s="269">
        <v>2210301</v>
      </c>
      <c r="C100" s="269">
        <v>12</v>
      </c>
      <c r="D100" s="267">
        <v>712.5</v>
      </c>
      <c r="E100" s="267">
        <f>D100*C100</f>
        <v>8550</v>
      </c>
      <c r="F100" s="264" t="s">
        <v>34</v>
      </c>
    </row>
    <row r="101" spans="1:6" ht="28.5" customHeight="1" x14ac:dyDescent="0.25">
      <c r="A101" s="276" t="s">
        <v>73</v>
      </c>
      <c r="B101" s="265">
        <v>2210511</v>
      </c>
      <c r="C101" s="265">
        <v>4</v>
      </c>
      <c r="D101" s="266">
        <v>1000</v>
      </c>
      <c r="E101" s="267">
        <f>D101*C101</f>
        <v>4000</v>
      </c>
      <c r="F101" s="264"/>
    </row>
    <row r="102" spans="1:6" ht="34.5" customHeight="1" x14ac:dyDescent="0.25">
      <c r="A102" s="276" t="s">
        <v>98</v>
      </c>
      <c r="B102" s="273">
        <v>2210612</v>
      </c>
      <c r="C102" s="273">
        <v>12</v>
      </c>
      <c r="D102" s="284">
        <v>2000</v>
      </c>
      <c r="E102" s="267">
        <f>D102*C102</f>
        <v>24000</v>
      </c>
      <c r="F102" s="276" t="s">
        <v>184</v>
      </c>
    </row>
    <row r="103" spans="1:6" ht="27" customHeight="1" x14ac:dyDescent="0.25">
      <c r="A103" s="400" t="s">
        <v>422</v>
      </c>
      <c r="B103" s="401"/>
      <c r="C103" s="401"/>
      <c r="D103" s="402"/>
      <c r="E103" s="262"/>
      <c r="F103" s="293"/>
    </row>
    <row r="104" spans="1:6" ht="45" customHeight="1" x14ac:dyDescent="0.25">
      <c r="A104" s="276" t="s">
        <v>183</v>
      </c>
      <c r="B104" s="273">
        <v>2210711</v>
      </c>
      <c r="C104" s="273">
        <v>2</v>
      </c>
      <c r="D104" s="284">
        <v>2500</v>
      </c>
      <c r="E104" s="266">
        <f>D104*C104</f>
        <v>5000</v>
      </c>
      <c r="F104" s="296" t="s">
        <v>100</v>
      </c>
    </row>
    <row r="105" spans="1:6" ht="45" customHeight="1" x14ac:dyDescent="0.25">
      <c r="A105" s="272" t="s">
        <v>101</v>
      </c>
      <c r="B105" s="269">
        <v>2210511</v>
      </c>
      <c r="C105" s="269">
        <v>4</v>
      </c>
      <c r="D105" s="267">
        <v>2000</v>
      </c>
      <c r="E105" s="267">
        <f>D105*C105</f>
        <v>8000</v>
      </c>
      <c r="F105" s="297" t="s">
        <v>102</v>
      </c>
    </row>
    <row r="106" spans="1:6" ht="27" customHeight="1" x14ac:dyDescent="0.25">
      <c r="A106" s="400" t="s">
        <v>107</v>
      </c>
      <c r="B106" s="401"/>
      <c r="C106" s="401"/>
      <c r="D106" s="402"/>
      <c r="E106" s="262"/>
      <c r="F106" s="293"/>
    </row>
    <row r="107" spans="1:6" ht="27.75" customHeight="1" x14ac:dyDescent="0.25">
      <c r="A107" s="391" t="s">
        <v>423</v>
      </c>
      <c r="B107" s="392"/>
      <c r="C107" s="392"/>
      <c r="D107" s="393"/>
      <c r="E107" s="279"/>
      <c r="F107" s="280"/>
    </row>
    <row r="108" spans="1:6" ht="21" customHeight="1" x14ac:dyDescent="0.25">
      <c r="A108" s="272" t="s">
        <v>44</v>
      </c>
      <c r="B108" s="269">
        <v>2210510</v>
      </c>
      <c r="C108" s="269">
        <v>4</v>
      </c>
      <c r="D108" s="267">
        <v>2500</v>
      </c>
      <c r="E108" s="266">
        <f>D108*C108</f>
        <v>10000</v>
      </c>
      <c r="F108" s="264" t="s">
        <v>108</v>
      </c>
    </row>
    <row r="109" spans="1:6" ht="43.5" customHeight="1" x14ac:dyDescent="0.25">
      <c r="A109" s="298" t="s">
        <v>474</v>
      </c>
      <c r="B109" s="271">
        <v>2821010</v>
      </c>
      <c r="C109" s="271">
        <v>4</v>
      </c>
      <c r="D109" s="266">
        <v>2500</v>
      </c>
      <c r="E109" s="266">
        <f>D109*C109</f>
        <v>10000</v>
      </c>
      <c r="F109" s="272" t="s">
        <v>475</v>
      </c>
    </row>
    <row r="110" spans="1:6" ht="47.25" customHeight="1" x14ac:dyDescent="0.25">
      <c r="A110" s="298" t="s">
        <v>110</v>
      </c>
      <c r="B110" s="271">
        <v>2821010</v>
      </c>
      <c r="C110" s="271">
        <v>3</v>
      </c>
      <c r="D110" s="266">
        <v>10000</v>
      </c>
      <c r="E110" s="266">
        <f>D110*C110</f>
        <v>30000</v>
      </c>
      <c r="F110" s="272" t="s">
        <v>109</v>
      </c>
    </row>
    <row r="111" spans="1:6" ht="30" customHeight="1" x14ac:dyDescent="0.25">
      <c r="A111" s="391" t="s">
        <v>111</v>
      </c>
      <c r="B111" s="392"/>
      <c r="C111" s="392"/>
      <c r="D111" s="393"/>
      <c r="E111" s="279"/>
      <c r="F111" s="280"/>
    </row>
    <row r="112" spans="1:6" ht="33" customHeight="1" x14ac:dyDescent="0.25">
      <c r="A112" s="272" t="s">
        <v>112</v>
      </c>
      <c r="B112" s="265">
        <v>2821010</v>
      </c>
      <c r="C112" s="265">
        <v>2</v>
      </c>
      <c r="D112" s="266">
        <v>5000</v>
      </c>
      <c r="E112" s="267">
        <f>D112*C112</f>
        <v>10000</v>
      </c>
      <c r="F112" s="272" t="s">
        <v>113</v>
      </c>
    </row>
    <row r="113" spans="1:6" ht="24.75" customHeight="1" x14ac:dyDescent="0.25">
      <c r="A113" s="400" t="s">
        <v>424</v>
      </c>
      <c r="B113" s="401"/>
      <c r="C113" s="401"/>
      <c r="D113" s="402"/>
      <c r="E113" s="262"/>
      <c r="F113" s="293"/>
    </row>
    <row r="114" spans="1:6" ht="24.75" customHeight="1" x14ac:dyDescent="0.25">
      <c r="A114" s="403" t="s">
        <v>114</v>
      </c>
      <c r="B114" s="404"/>
      <c r="C114" s="404"/>
      <c r="D114" s="405"/>
      <c r="E114" s="262"/>
      <c r="F114" s="299"/>
    </row>
    <row r="115" spans="1:6" ht="48.75" customHeight="1" x14ac:dyDescent="0.25">
      <c r="A115" s="272" t="s">
        <v>396</v>
      </c>
      <c r="B115" s="269">
        <v>2210711</v>
      </c>
      <c r="C115" s="269">
        <v>4</v>
      </c>
      <c r="D115" s="267">
        <v>1000</v>
      </c>
      <c r="E115" s="267">
        <f>D115*C115</f>
        <v>4000</v>
      </c>
      <c r="F115" s="300" t="s">
        <v>138</v>
      </c>
    </row>
    <row r="116" spans="1:6" ht="38.25" customHeight="1" x14ac:dyDescent="0.25">
      <c r="A116" s="272" t="s">
        <v>477</v>
      </c>
      <c r="B116" s="269">
        <v>2821010</v>
      </c>
      <c r="C116" s="269">
        <v>1</v>
      </c>
      <c r="D116" s="267">
        <v>50000</v>
      </c>
      <c r="E116" s="267">
        <f>D116*C116</f>
        <v>50000</v>
      </c>
      <c r="F116" s="272" t="s">
        <v>139</v>
      </c>
    </row>
    <row r="117" spans="1:6" ht="51" customHeight="1" x14ac:dyDescent="0.25">
      <c r="A117" s="272" t="s">
        <v>135</v>
      </c>
      <c r="B117" s="269">
        <v>2210711</v>
      </c>
      <c r="C117" s="269">
        <v>4</v>
      </c>
      <c r="D117" s="267">
        <v>1500</v>
      </c>
      <c r="E117" s="267">
        <f>D117*C117</f>
        <v>6000</v>
      </c>
      <c r="F117" s="264" t="s">
        <v>140</v>
      </c>
    </row>
    <row r="118" spans="1:6" ht="38.25" customHeight="1" x14ac:dyDescent="0.25">
      <c r="A118" s="301" t="s">
        <v>136</v>
      </c>
      <c r="B118" s="269">
        <v>2210711</v>
      </c>
      <c r="C118" s="269">
        <v>4</v>
      </c>
      <c r="D118" s="267">
        <v>600</v>
      </c>
      <c r="E118" s="267">
        <f>D118*C118</f>
        <v>2400</v>
      </c>
      <c r="F118" s="272" t="s">
        <v>294</v>
      </c>
    </row>
    <row r="119" spans="1:6" ht="34.5" customHeight="1" x14ac:dyDescent="0.25">
      <c r="A119" s="272" t="s">
        <v>137</v>
      </c>
      <c r="B119" s="269">
        <v>2210710</v>
      </c>
      <c r="C119" s="269">
        <v>4</v>
      </c>
      <c r="D119" s="267">
        <v>1500</v>
      </c>
      <c r="E119" s="267">
        <f>C119*D119</f>
        <v>6000</v>
      </c>
      <c r="F119" s="272" t="s">
        <v>293</v>
      </c>
    </row>
    <row r="120" spans="1:6" ht="34.5" customHeight="1" x14ac:dyDescent="0.25">
      <c r="A120" s="299" t="s">
        <v>115</v>
      </c>
      <c r="B120" s="302"/>
      <c r="C120" s="302"/>
      <c r="D120" s="262"/>
      <c r="E120" s="262">
        <f>SUM(E6:E119)</f>
        <v>3562431.4000000004</v>
      </c>
      <c r="F120" s="300"/>
    </row>
    <row r="121" spans="1:6" ht="18.75" customHeight="1" x14ac:dyDescent="0.25">
      <c r="A121" s="303"/>
      <c r="B121" s="304"/>
      <c r="C121" s="304"/>
      <c r="D121" s="305"/>
      <c r="F121" s="306"/>
    </row>
    <row r="122" spans="1:6" x14ac:dyDescent="0.25">
      <c r="A122" s="307"/>
      <c r="B122" s="308"/>
      <c r="E122" s="305"/>
      <c r="F122" s="307"/>
    </row>
    <row r="123" spans="1:6" x14ac:dyDescent="0.25">
      <c r="A123" s="307"/>
      <c r="B123" s="308"/>
      <c r="F123" s="309"/>
    </row>
    <row r="124" spans="1:6" x14ac:dyDescent="0.25">
      <c r="A124" s="307"/>
      <c r="B124" s="308"/>
      <c r="F124" s="309"/>
    </row>
    <row r="125" spans="1:6" x14ac:dyDescent="0.25">
      <c r="A125" s="307"/>
      <c r="F125" s="307"/>
    </row>
    <row r="126" spans="1:6" x14ac:dyDescent="0.25">
      <c r="A126" s="307"/>
      <c r="B126" s="310"/>
      <c r="F126" s="307"/>
    </row>
    <row r="127" spans="1:6" x14ac:dyDescent="0.25">
      <c r="A127" s="307"/>
      <c r="F127" s="307"/>
    </row>
    <row r="128" spans="1:6" x14ac:dyDescent="0.25">
      <c r="A128" s="307"/>
      <c r="F128" s="307"/>
    </row>
    <row r="129" spans="1:6" x14ac:dyDescent="0.25">
      <c r="A129" s="307"/>
      <c r="F129" s="307"/>
    </row>
    <row r="130" spans="1:6" x14ac:dyDescent="0.25">
      <c r="A130" s="307"/>
      <c r="F130" s="307"/>
    </row>
    <row r="131" spans="1:6" x14ac:dyDescent="0.25">
      <c r="A131" s="307"/>
      <c r="F131" s="307"/>
    </row>
    <row r="132" spans="1:6" x14ac:dyDescent="0.25">
      <c r="A132" s="307"/>
      <c r="F132" s="307"/>
    </row>
    <row r="133" spans="1:6" x14ac:dyDescent="0.25">
      <c r="A133" s="307"/>
      <c r="F133" s="307"/>
    </row>
    <row r="134" spans="1:6" x14ac:dyDescent="0.25">
      <c r="A134" s="307"/>
      <c r="F134" s="307"/>
    </row>
    <row r="135" spans="1:6" x14ac:dyDescent="0.25">
      <c r="A135" s="307"/>
      <c r="F135" s="307"/>
    </row>
    <row r="136" spans="1:6" x14ac:dyDescent="0.25">
      <c r="A136" s="307"/>
      <c r="F136" s="307"/>
    </row>
    <row r="137" spans="1:6" x14ac:dyDescent="0.25">
      <c r="A137" s="307"/>
      <c r="F137" s="307"/>
    </row>
    <row r="138" spans="1:6" x14ac:dyDescent="0.25">
      <c r="A138" s="307"/>
      <c r="F138" s="307"/>
    </row>
    <row r="139" spans="1:6" x14ac:dyDescent="0.25">
      <c r="A139" s="307"/>
      <c r="F139" s="307"/>
    </row>
    <row r="140" spans="1:6" x14ac:dyDescent="0.25">
      <c r="A140" s="307"/>
      <c r="F140" s="307"/>
    </row>
    <row r="141" spans="1:6" x14ac:dyDescent="0.25">
      <c r="A141" s="307"/>
      <c r="F141" s="307"/>
    </row>
    <row r="142" spans="1:6" x14ac:dyDescent="0.25">
      <c r="A142" s="307"/>
      <c r="F142" s="307"/>
    </row>
    <row r="143" spans="1:6" x14ac:dyDescent="0.25">
      <c r="A143" s="307"/>
      <c r="F143" s="307"/>
    </row>
    <row r="144" spans="1:6" x14ac:dyDescent="0.25">
      <c r="A144" s="307"/>
      <c r="F144" s="307"/>
    </row>
    <row r="145" spans="1:6" x14ac:dyDescent="0.25">
      <c r="A145" s="307"/>
      <c r="F145" s="307"/>
    </row>
    <row r="146" spans="1:6" x14ac:dyDescent="0.25">
      <c r="A146" s="307"/>
      <c r="F146" s="307"/>
    </row>
    <row r="147" spans="1:6" x14ac:dyDescent="0.25">
      <c r="A147" s="307"/>
      <c r="F147" s="307"/>
    </row>
    <row r="148" spans="1:6" x14ac:dyDescent="0.25">
      <c r="A148" s="307"/>
      <c r="F148" s="307"/>
    </row>
  </sheetData>
  <mergeCells count="25">
    <mergeCell ref="A114:D114"/>
    <mergeCell ref="A78:D78"/>
    <mergeCell ref="A71:D71"/>
    <mergeCell ref="A103:D103"/>
    <mergeCell ref="A106:D106"/>
    <mergeCell ref="A107:D107"/>
    <mergeCell ref="A111:D111"/>
    <mergeCell ref="A113:D113"/>
    <mergeCell ref="A76:D76"/>
    <mergeCell ref="A84:D84"/>
    <mergeCell ref="A95:D95"/>
    <mergeCell ref="A96:D96"/>
    <mergeCell ref="A98:D98"/>
    <mergeCell ref="A49:D49"/>
    <mergeCell ref="A58:D58"/>
    <mergeCell ref="A64:D64"/>
    <mergeCell ref="A69:D69"/>
    <mergeCell ref="A75:D75"/>
    <mergeCell ref="A1:F1"/>
    <mergeCell ref="A3:F3"/>
    <mergeCell ref="A4:F4"/>
    <mergeCell ref="A2:F2"/>
    <mergeCell ref="A41:D41"/>
    <mergeCell ref="A38:D38"/>
    <mergeCell ref="A36:D36"/>
  </mergeCells>
  <pageMargins left="8.8541666666666664E-3" right="0.25" top="0.75" bottom="0.75" header="0.3" footer="0.3"/>
  <pageSetup scale="81" orientation="landscape" r:id="rId1"/>
  <headerFooter>
    <oddFooter>&amp;CPage &amp;P</oddFooter>
  </headerFooter>
  <rowBreaks count="5" manualBreakCount="5">
    <brk id="45" max="11" man="1"/>
    <brk id="61" max="16383" man="1"/>
    <brk id="77" max="16383" man="1"/>
    <brk id="94" max="16383" man="1"/>
    <brk id="112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"/>
  <sheetViews>
    <sheetView view="pageBreakPreview" zoomScaleNormal="100" zoomScaleSheetLayoutView="100" workbookViewId="0">
      <selection activeCell="A86" sqref="A86"/>
    </sheetView>
  </sheetViews>
  <sheetFormatPr defaultColWidth="9.140625" defaultRowHeight="15" x14ac:dyDescent="0.2"/>
  <cols>
    <col min="1" max="1" width="35.140625" style="19" customWidth="1"/>
    <col min="2" max="2" width="10.28515625" style="2" customWidth="1"/>
    <col min="3" max="3" width="9.140625" style="7" customWidth="1"/>
    <col min="4" max="4" width="14.42578125" style="60" customWidth="1"/>
    <col min="5" max="5" width="18.7109375" style="59" bestFit="1" customWidth="1"/>
    <col min="6" max="6" width="32.5703125" style="25" customWidth="1"/>
    <col min="7" max="7" width="12.140625" style="2" bestFit="1" customWidth="1"/>
    <col min="8" max="8" width="10.5703125" style="2" bestFit="1" customWidth="1"/>
    <col min="9" max="16384" width="9.140625" style="2"/>
  </cols>
  <sheetData>
    <row r="1" spans="1:17" s="1" customFormat="1" x14ac:dyDescent="0.25">
      <c r="A1" s="406" t="s">
        <v>414</v>
      </c>
      <c r="B1" s="406"/>
      <c r="C1" s="406"/>
      <c r="D1" s="406"/>
      <c r="E1" s="406"/>
      <c r="F1" s="406"/>
    </row>
    <row r="2" spans="1:17" ht="18" customHeight="1" x14ac:dyDescent="0.25">
      <c r="A2" s="407" t="s">
        <v>425</v>
      </c>
      <c r="B2" s="407"/>
      <c r="C2" s="407"/>
      <c r="D2" s="407"/>
      <c r="E2" s="407"/>
      <c r="F2" s="407"/>
      <c r="N2" s="3"/>
      <c r="O2" s="4"/>
      <c r="P2" s="4"/>
      <c r="Q2" s="4"/>
    </row>
    <row r="3" spans="1:17" ht="32.25" customHeight="1" x14ac:dyDescent="0.2">
      <c r="A3" s="34" t="s">
        <v>362</v>
      </c>
      <c r="B3" s="34" t="s">
        <v>143</v>
      </c>
      <c r="C3" s="66" t="s">
        <v>124</v>
      </c>
      <c r="D3" s="36" t="s">
        <v>125</v>
      </c>
      <c r="E3" s="36" t="s">
        <v>126</v>
      </c>
      <c r="F3" s="35" t="s">
        <v>5</v>
      </c>
      <c r="N3" s="3"/>
      <c r="O3" s="4"/>
      <c r="P3" s="4"/>
      <c r="Q3" s="4"/>
    </row>
    <row r="4" spans="1:17" ht="25.5" customHeight="1" x14ac:dyDescent="0.25">
      <c r="A4" s="414" t="s">
        <v>185</v>
      </c>
      <c r="B4" s="415"/>
      <c r="C4" s="415"/>
      <c r="D4" s="416"/>
      <c r="E4" s="145"/>
      <c r="F4" s="227"/>
      <c r="G4" s="62"/>
      <c r="N4" s="3"/>
      <c r="O4" s="4"/>
      <c r="P4" s="4"/>
      <c r="Q4" s="4"/>
    </row>
    <row r="5" spans="1:17" s="107" customFormat="1" ht="36.75" customHeight="1" x14ac:dyDescent="0.25">
      <c r="A5" s="29" t="s">
        <v>314</v>
      </c>
      <c r="B5" s="230">
        <v>2821010</v>
      </c>
      <c r="C5" s="232">
        <v>1</v>
      </c>
      <c r="D5" s="145">
        <v>130256.83</v>
      </c>
      <c r="E5" s="145">
        <f t="shared" ref="E5:E27" si="0">D5*C5</f>
        <v>130256.83</v>
      </c>
      <c r="F5" s="230" t="s">
        <v>59</v>
      </c>
      <c r="G5" s="62"/>
      <c r="N5" s="110"/>
      <c r="O5" s="111"/>
      <c r="P5" s="111"/>
      <c r="Q5" s="111"/>
    </row>
    <row r="6" spans="1:17" ht="36.75" customHeight="1" x14ac:dyDescent="0.25">
      <c r="A6" s="414" t="s">
        <v>426</v>
      </c>
      <c r="B6" s="415"/>
      <c r="C6" s="415"/>
      <c r="D6" s="416"/>
      <c r="E6" s="233"/>
      <c r="F6" s="227"/>
      <c r="G6" s="62"/>
      <c r="H6" s="17"/>
      <c r="N6" s="3"/>
      <c r="O6" s="4"/>
      <c r="P6" s="4"/>
      <c r="Q6" s="4"/>
    </row>
    <row r="7" spans="1:17" s="107" customFormat="1" ht="47.25" customHeight="1" x14ac:dyDescent="0.25">
      <c r="A7" s="29" t="s">
        <v>402</v>
      </c>
      <c r="B7" s="234">
        <v>2821010</v>
      </c>
      <c r="C7" s="235">
        <v>1</v>
      </c>
      <c r="D7" s="236">
        <v>10000</v>
      </c>
      <c r="E7" s="237">
        <f>D7*C7</f>
        <v>10000</v>
      </c>
      <c r="F7" s="29" t="s">
        <v>210</v>
      </c>
      <c r="G7" s="62"/>
      <c r="N7" s="110"/>
      <c r="O7" s="111"/>
      <c r="P7" s="111"/>
      <c r="Q7" s="111"/>
    </row>
    <row r="8" spans="1:17" s="107" customFormat="1" ht="44.25" customHeight="1" x14ac:dyDescent="0.25">
      <c r="A8" s="29" t="s">
        <v>273</v>
      </c>
      <c r="B8" s="234">
        <v>2821010</v>
      </c>
      <c r="C8" s="235">
        <v>1</v>
      </c>
      <c r="D8" s="236">
        <v>15000</v>
      </c>
      <c r="E8" s="237">
        <f>D8*C8</f>
        <v>15000</v>
      </c>
      <c r="F8" s="29" t="s">
        <v>211</v>
      </c>
      <c r="G8" s="62"/>
      <c r="N8" s="110"/>
      <c r="O8" s="111"/>
      <c r="P8" s="111"/>
      <c r="Q8" s="111"/>
    </row>
    <row r="9" spans="1:17" s="147" customFormat="1" ht="36.75" customHeight="1" x14ac:dyDescent="0.25">
      <c r="A9" s="235" t="s">
        <v>274</v>
      </c>
      <c r="B9" s="234">
        <v>2210710</v>
      </c>
      <c r="C9" s="235">
        <v>1</v>
      </c>
      <c r="D9" s="236">
        <v>7102.73</v>
      </c>
      <c r="E9" s="237">
        <f t="shared" ref="E9:E10" si="1">D9*C9</f>
        <v>7102.73</v>
      </c>
      <c r="F9" s="29" t="s">
        <v>275</v>
      </c>
      <c r="G9" s="146"/>
      <c r="N9" s="148"/>
      <c r="O9" s="149"/>
      <c r="P9" s="149"/>
      <c r="Q9" s="149"/>
    </row>
    <row r="10" spans="1:17" s="107" customFormat="1" ht="41.25" customHeight="1" x14ac:dyDescent="0.25">
      <c r="A10" s="29" t="s">
        <v>375</v>
      </c>
      <c r="B10" s="234">
        <v>2821010</v>
      </c>
      <c r="C10" s="235">
        <v>1</v>
      </c>
      <c r="D10" s="236">
        <v>15000</v>
      </c>
      <c r="E10" s="237">
        <f t="shared" si="1"/>
        <v>15000</v>
      </c>
      <c r="F10" s="29" t="s">
        <v>212</v>
      </c>
      <c r="G10" s="62"/>
      <c r="N10" s="110"/>
      <c r="O10" s="111"/>
      <c r="P10" s="111"/>
      <c r="Q10" s="111"/>
    </row>
    <row r="11" spans="1:17" s="224" customFormat="1" ht="36.75" customHeight="1" x14ac:dyDescent="0.25">
      <c r="A11" s="29" t="s">
        <v>374</v>
      </c>
      <c r="B11" s="234">
        <v>2821010</v>
      </c>
      <c r="C11" s="235">
        <v>1</v>
      </c>
      <c r="D11" s="236">
        <v>5000</v>
      </c>
      <c r="E11" s="237">
        <f>C11*D11</f>
        <v>5000</v>
      </c>
      <c r="F11" s="29" t="s">
        <v>258</v>
      </c>
      <c r="G11" s="146"/>
      <c r="N11" s="225"/>
      <c r="O11" s="226"/>
      <c r="P11" s="226"/>
      <c r="Q11" s="226"/>
    </row>
    <row r="12" spans="1:17" s="21" customFormat="1" ht="24" customHeight="1" x14ac:dyDescent="0.2">
      <c r="A12" s="433" t="s">
        <v>427</v>
      </c>
      <c r="B12" s="434"/>
      <c r="C12" s="434"/>
      <c r="D12" s="435"/>
      <c r="E12" s="233"/>
      <c r="F12" s="238"/>
      <c r="G12" s="64"/>
      <c r="N12" s="90"/>
      <c r="O12" s="91"/>
      <c r="P12" s="91"/>
      <c r="Q12" s="91"/>
    </row>
    <row r="13" spans="1:17" s="107" customFormat="1" ht="29.25" customHeight="1" x14ac:dyDescent="0.25">
      <c r="A13" s="29" t="s">
        <v>213</v>
      </c>
      <c r="B13" s="227">
        <v>2821010</v>
      </c>
      <c r="C13" s="232">
        <v>1</v>
      </c>
      <c r="D13" s="145">
        <v>52102.73</v>
      </c>
      <c r="E13" s="145">
        <f t="shared" si="0"/>
        <v>52102.73</v>
      </c>
      <c r="F13" s="230" t="s">
        <v>269</v>
      </c>
      <c r="G13" s="62"/>
      <c r="N13" s="110"/>
      <c r="O13" s="111"/>
      <c r="P13" s="111"/>
      <c r="Q13" s="111"/>
    </row>
    <row r="14" spans="1:17" s="107" customFormat="1" ht="29.25" customHeight="1" x14ac:dyDescent="0.25">
      <c r="A14" s="414" t="s">
        <v>428</v>
      </c>
      <c r="B14" s="417"/>
      <c r="C14" s="417"/>
      <c r="D14" s="418"/>
      <c r="E14" s="145"/>
      <c r="F14" s="230"/>
      <c r="G14" s="62"/>
      <c r="N14" s="110"/>
      <c r="O14" s="111"/>
      <c r="P14" s="111"/>
      <c r="Q14" s="111"/>
    </row>
    <row r="15" spans="1:17" s="107" customFormat="1" ht="47.25" customHeight="1" x14ac:dyDescent="0.25">
      <c r="A15" s="29" t="s">
        <v>186</v>
      </c>
      <c r="B15" s="227">
        <v>2821010</v>
      </c>
      <c r="C15" s="228">
        <v>1</v>
      </c>
      <c r="D15" s="145">
        <v>13025.68</v>
      </c>
      <c r="E15" s="145">
        <f t="shared" si="0"/>
        <v>13025.68</v>
      </c>
      <c r="F15" s="229" t="s">
        <v>94</v>
      </c>
      <c r="G15" s="62"/>
      <c r="N15" s="110"/>
      <c r="O15" s="111"/>
      <c r="P15" s="111"/>
      <c r="Q15" s="111"/>
    </row>
    <row r="16" spans="1:17" ht="21.75" customHeight="1" x14ac:dyDescent="0.25">
      <c r="A16" s="411" t="s">
        <v>187</v>
      </c>
      <c r="B16" s="412"/>
      <c r="C16" s="412"/>
      <c r="D16" s="413"/>
      <c r="E16" s="36"/>
      <c r="F16" s="37"/>
      <c r="G16" s="62"/>
      <c r="N16" s="3"/>
      <c r="O16" s="4"/>
      <c r="P16" s="4"/>
      <c r="Q16" s="4"/>
    </row>
    <row r="17" spans="1:17" ht="21.75" customHeight="1" x14ac:dyDescent="0.25">
      <c r="A17" s="411" t="s">
        <v>378</v>
      </c>
      <c r="B17" s="412"/>
      <c r="C17" s="412"/>
      <c r="D17" s="413"/>
      <c r="E17" s="36"/>
      <c r="F17" s="37"/>
      <c r="G17" s="62"/>
      <c r="N17" s="3"/>
      <c r="O17" s="4"/>
      <c r="P17" s="4"/>
      <c r="Q17" s="4"/>
    </row>
    <row r="18" spans="1:17" s="342" customFormat="1" ht="21.75" customHeight="1" x14ac:dyDescent="0.25">
      <c r="A18" s="351" t="s">
        <v>403</v>
      </c>
      <c r="B18" s="340">
        <v>3111257</v>
      </c>
      <c r="C18" s="340">
        <v>1</v>
      </c>
      <c r="D18" s="352">
        <v>250000</v>
      </c>
      <c r="E18" s="353">
        <f>C18*D18</f>
        <v>250000</v>
      </c>
      <c r="F18" s="339"/>
      <c r="G18" s="354"/>
      <c r="N18" s="355"/>
      <c r="O18" s="356"/>
      <c r="P18" s="356"/>
      <c r="Q18" s="356"/>
    </row>
    <row r="19" spans="1:17" s="342" customFormat="1" ht="34.9" customHeight="1" x14ac:dyDescent="0.25">
      <c r="A19" s="339" t="s">
        <v>340</v>
      </c>
      <c r="B19" s="340">
        <v>3111354</v>
      </c>
      <c r="C19" s="340">
        <v>1</v>
      </c>
      <c r="D19" s="352">
        <v>100000</v>
      </c>
      <c r="E19" s="353">
        <f>C19*D19</f>
        <v>100000</v>
      </c>
      <c r="F19" s="339" t="s">
        <v>459</v>
      </c>
      <c r="G19" s="354"/>
      <c r="N19" s="355"/>
      <c r="O19" s="356"/>
      <c r="P19" s="356"/>
      <c r="Q19" s="356"/>
    </row>
    <row r="20" spans="1:17" s="342" customFormat="1" ht="34.9" customHeight="1" x14ac:dyDescent="0.25">
      <c r="A20" s="339" t="s">
        <v>458</v>
      </c>
      <c r="B20" s="340">
        <v>3111354</v>
      </c>
      <c r="C20" s="340">
        <v>1</v>
      </c>
      <c r="D20" s="357">
        <v>200000</v>
      </c>
      <c r="E20" s="353">
        <f>C20*D20</f>
        <v>200000</v>
      </c>
      <c r="F20" s="339" t="s">
        <v>459</v>
      </c>
      <c r="G20" s="354"/>
      <c r="N20" s="355"/>
      <c r="O20" s="356"/>
      <c r="P20" s="356"/>
      <c r="Q20" s="356"/>
    </row>
    <row r="21" spans="1:17" ht="28.5" customHeight="1" x14ac:dyDescent="0.25">
      <c r="A21" s="37" t="s">
        <v>379</v>
      </c>
      <c r="B21" s="41">
        <v>2821010</v>
      </c>
      <c r="C21" s="41">
        <v>1</v>
      </c>
      <c r="D21" s="219">
        <v>50000</v>
      </c>
      <c r="E21" s="49">
        <f>C21*D21</f>
        <v>50000</v>
      </c>
      <c r="F21" s="37"/>
      <c r="G21" s="62"/>
      <c r="N21" s="3"/>
      <c r="O21" s="4"/>
      <c r="P21" s="4"/>
      <c r="Q21" s="4"/>
    </row>
    <row r="22" spans="1:17" ht="21.75" customHeight="1" x14ac:dyDescent="0.25">
      <c r="A22" s="408" t="s">
        <v>188</v>
      </c>
      <c r="B22" s="409"/>
      <c r="C22" s="409"/>
      <c r="D22" s="410"/>
      <c r="E22" s="79"/>
      <c r="F22" s="37"/>
      <c r="G22" s="62"/>
      <c r="N22" s="3"/>
      <c r="O22" s="4"/>
      <c r="P22" s="4"/>
      <c r="Q22" s="4"/>
    </row>
    <row r="23" spans="1:17" s="342" customFormat="1" ht="21.75" customHeight="1" x14ac:dyDescent="0.25">
      <c r="A23" s="358" t="s">
        <v>381</v>
      </c>
      <c r="B23" s="340">
        <v>3112206</v>
      </c>
      <c r="C23" s="340">
        <v>1</v>
      </c>
      <c r="D23" s="357">
        <v>50000</v>
      </c>
      <c r="E23" s="359">
        <f>C23*D23</f>
        <v>50000</v>
      </c>
      <c r="F23" s="339"/>
      <c r="G23" s="354"/>
      <c r="N23" s="355"/>
      <c r="O23" s="356"/>
      <c r="P23" s="356"/>
      <c r="Q23" s="356"/>
    </row>
    <row r="24" spans="1:17" s="107" customFormat="1" ht="45.75" customHeight="1" x14ac:dyDescent="0.25">
      <c r="A24" s="46" t="s">
        <v>380</v>
      </c>
      <c r="B24" s="41">
        <v>2210617</v>
      </c>
      <c r="C24" s="217">
        <v>1</v>
      </c>
      <c r="D24" s="79">
        <v>100000</v>
      </c>
      <c r="E24" s="79">
        <f t="shared" si="0"/>
        <v>100000</v>
      </c>
      <c r="F24" s="37" t="s">
        <v>53</v>
      </c>
      <c r="G24" s="62"/>
      <c r="N24" s="110"/>
      <c r="O24" s="111"/>
      <c r="P24" s="111"/>
      <c r="Q24" s="111"/>
    </row>
    <row r="25" spans="1:17" ht="24" customHeight="1" x14ac:dyDescent="0.25">
      <c r="A25" s="408" t="s">
        <v>116</v>
      </c>
      <c r="B25" s="409"/>
      <c r="C25" s="409"/>
      <c r="D25" s="410"/>
      <c r="E25" s="79"/>
      <c r="F25" s="39"/>
      <c r="G25" s="62"/>
      <c r="N25" s="3"/>
      <c r="O25" s="4"/>
      <c r="P25" s="4"/>
      <c r="Q25" s="4"/>
    </row>
    <row r="26" spans="1:17" s="107" customFormat="1" ht="39" customHeight="1" x14ac:dyDescent="0.25">
      <c r="A26" s="46" t="s">
        <v>189</v>
      </c>
      <c r="B26" s="38">
        <v>2210902</v>
      </c>
      <c r="C26" s="131">
        <v>1</v>
      </c>
      <c r="D26" s="133">
        <v>70000</v>
      </c>
      <c r="E26" s="79">
        <f t="shared" si="0"/>
        <v>70000</v>
      </c>
      <c r="F26" s="40" t="s">
        <v>208</v>
      </c>
      <c r="G26" s="62"/>
      <c r="N26" s="110"/>
      <c r="O26" s="111"/>
      <c r="P26" s="111"/>
      <c r="Q26" s="111"/>
    </row>
    <row r="27" spans="1:17" s="107" customFormat="1" ht="45.75" customHeight="1" x14ac:dyDescent="0.25">
      <c r="A27" s="46" t="s">
        <v>190</v>
      </c>
      <c r="B27" s="38">
        <v>2821010</v>
      </c>
      <c r="C27" s="131">
        <v>1</v>
      </c>
      <c r="D27" s="79">
        <v>55000</v>
      </c>
      <c r="E27" s="79">
        <f t="shared" si="0"/>
        <v>55000</v>
      </c>
      <c r="F27" s="37" t="s">
        <v>476</v>
      </c>
      <c r="G27" s="62"/>
      <c r="N27" s="110"/>
      <c r="O27" s="111"/>
      <c r="P27" s="111"/>
      <c r="Q27" s="111"/>
    </row>
    <row r="28" spans="1:17" s="4" customFormat="1" ht="22.5" customHeight="1" x14ac:dyDescent="0.25">
      <c r="A28" s="408" t="s">
        <v>191</v>
      </c>
      <c r="B28" s="409"/>
      <c r="C28" s="409"/>
      <c r="D28" s="410"/>
      <c r="E28" s="79"/>
      <c r="F28" s="37"/>
      <c r="G28" s="62"/>
      <c r="H28" s="2"/>
      <c r="I28" s="2"/>
      <c r="J28" s="2"/>
      <c r="K28" s="2"/>
      <c r="L28" s="2"/>
      <c r="M28" s="2"/>
      <c r="N28" s="3"/>
    </row>
    <row r="29" spans="1:17" s="111" customFormat="1" ht="35.25" customHeight="1" x14ac:dyDescent="0.25">
      <c r="A29" s="37" t="s">
        <v>86</v>
      </c>
      <c r="B29" s="38">
        <v>2210908</v>
      </c>
      <c r="C29" s="32">
        <v>1</v>
      </c>
      <c r="D29" s="89">
        <v>40000</v>
      </c>
      <c r="E29" s="79">
        <f>D29*C29</f>
        <v>40000</v>
      </c>
      <c r="F29" s="40" t="s">
        <v>87</v>
      </c>
      <c r="G29" s="62"/>
      <c r="H29" s="107"/>
      <c r="I29" s="107"/>
      <c r="J29" s="107"/>
      <c r="K29" s="107"/>
      <c r="L29" s="107"/>
      <c r="M29" s="107"/>
      <c r="N29" s="110"/>
    </row>
    <row r="30" spans="1:17" s="111" customFormat="1" ht="28.5" customHeight="1" x14ac:dyDescent="0.25">
      <c r="A30" s="40" t="s">
        <v>55</v>
      </c>
      <c r="B30" s="38">
        <v>2210902</v>
      </c>
      <c r="C30" s="32">
        <v>2</v>
      </c>
      <c r="D30" s="89">
        <v>40000</v>
      </c>
      <c r="E30" s="79">
        <f>D30*C30</f>
        <v>80000</v>
      </c>
      <c r="F30" s="37" t="s">
        <v>56</v>
      </c>
      <c r="G30" s="62"/>
      <c r="H30" s="107"/>
      <c r="I30" s="107"/>
      <c r="J30" s="107"/>
      <c r="K30" s="107"/>
      <c r="L30" s="107"/>
      <c r="M30" s="107"/>
      <c r="N30" s="110"/>
    </row>
    <row r="31" spans="1:17" s="113" customFormat="1" ht="28.5" customHeight="1" x14ac:dyDescent="0.25">
      <c r="A31" s="40" t="s">
        <v>227</v>
      </c>
      <c r="B31" s="38">
        <v>2821010</v>
      </c>
      <c r="C31" s="32">
        <v>1</v>
      </c>
      <c r="D31" s="89">
        <v>40000</v>
      </c>
      <c r="E31" s="79">
        <f>D31*C31</f>
        <v>40000</v>
      </c>
      <c r="F31" s="37" t="s">
        <v>228</v>
      </c>
      <c r="G31" s="64"/>
      <c r="H31" s="108"/>
      <c r="I31" s="108"/>
      <c r="J31" s="108"/>
      <c r="K31" s="108"/>
      <c r="L31" s="108"/>
      <c r="M31" s="108"/>
      <c r="N31" s="112"/>
    </row>
    <row r="32" spans="1:17" s="107" customFormat="1" ht="32.25" customHeight="1" x14ac:dyDescent="0.25">
      <c r="A32" s="32" t="s">
        <v>61</v>
      </c>
      <c r="B32" s="38">
        <v>2210709</v>
      </c>
      <c r="C32" s="131">
        <v>1</v>
      </c>
      <c r="D32" s="79">
        <v>56953.47</v>
      </c>
      <c r="E32" s="79">
        <f>D32*C32</f>
        <v>56953.47</v>
      </c>
      <c r="F32" s="40" t="s">
        <v>62</v>
      </c>
      <c r="G32" s="62"/>
      <c r="N32" s="110"/>
      <c r="O32" s="111"/>
      <c r="P32" s="111"/>
      <c r="Q32" s="111"/>
    </row>
    <row r="33" spans="1:17" s="107" customFormat="1" ht="32.25" customHeight="1" x14ac:dyDescent="0.25">
      <c r="A33" s="32" t="s">
        <v>460</v>
      </c>
      <c r="B33" s="38">
        <v>2821010</v>
      </c>
      <c r="C33" s="131">
        <v>1</v>
      </c>
      <c r="D33" s="79">
        <v>50000</v>
      </c>
      <c r="E33" s="79">
        <f>D33*C33</f>
        <v>50000</v>
      </c>
      <c r="F33" s="40" t="s">
        <v>473</v>
      </c>
      <c r="G33" s="62"/>
      <c r="N33" s="110"/>
      <c r="O33" s="111"/>
      <c r="P33" s="111"/>
      <c r="Q33" s="111"/>
    </row>
    <row r="34" spans="1:17" s="107" customFormat="1" ht="30.75" customHeight="1" x14ac:dyDescent="0.25">
      <c r="A34" s="40" t="s">
        <v>192</v>
      </c>
      <c r="B34" s="142">
        <v>2821018</v>
      </c>
      <c r="C34" s="135">
        <v>1</v>
      </c>
      <c r="D34" s="136">
        <v>40000</v>
      </c>
      <c r="E34" s="79">
        <f t="shared" ref="E34:E35" si="2">D34*C34</f>
        <v>40000</v>
      </c>
      <c r="F34" s="40" t="s">
        <v>85</v>
      </c>
      <c r="G34" s="62"/>
      <c r="N34" s="110"/>
      <c r="O34" s="111"/>
      <c r="P34" s="111"/>
      <c r="Q34" s="111"/>
    </row>
    <row r="35" spans="1:17" s="107" customFormat="1" ht="24.75" customHeight="1" x14ac:dyDescent="0.25">
      <c r="A35" s="40" t="s">
        <v>193</v>
      </c>
      <c r="B35" s="128">
        <v>2211101</v>
      </c>
      <c r="C35" s="114">
        <v>1</v>
      </c>
      <c r="D35" s="52">
        <v>2000</v>
      </c>
      <c r="E35" s="79">
        <f t="shared" si="2"/>
        <v>2000</v>
      </c>
      <c r="F35" s="135" t="s">
        <v>255</v>
      </c>
      <c r="G35" s="62"/>
      <c r="N35" s="110"/>
      <c r="O35" s="111"/>
      <c r="P35" s="111"/>
      <c r="Q35" s="111"/>
    </row>
    <row r="36" spans="1:17" s="108" customFormat="1" ht="47.25" customHeight="1" x14ac:dyDescent="0.25">
      <c r="A36" s="126" t="s">
        <v>194</v>
      </c>
      <c r="B36" s="137">
        <v>2821010</v>
      </c>
      <c r="C36" s="131">
        <v>1</v>
      </c>
      <c r="D36" s="79">
        <v>40000</v>
      </c>
      <c r="E36" s="79">
        <v>40000</v>
      </c>
      <c r="F36" s="56" t="s">
        <v>204</v>
      </c>
      <c r="G36" s="64"/>
      <c r="N36" s="112"/>
      <c r="O36" s="113"/>
      <c r="P36" s="113"/>
      <c r="Q36" s="113"/>
    </row>
    <row r="37" spans="1:17" ht="24.75" customHeight="1" x14ac:dyDescent="0.25">
      <c r="A37" s="408" t="s">
        <v>195</v>
      </c>
      <c r="B37" s="409"/>
      <c r="C37" s="409"/>
      <c r="D37" s="410"/>
      <c r="E37" s="79"/>
      <c r="F37" s="56"/>
      <c r="G37" s="62"/>
      <c r="N37" s="3"/>
      <c r="O37" s="4"/>
      <c r="P37" s="4"/>
      <c r="Q37" s="4"/>
    </row>
    <row r="38" spans="1:17" s="107" customFormat="1" ht="57.75" customHeight="1" x14ac:dyDescent="0.25">
      <c r="A38" s="46" t="s">
        <v>382</v>
      </c>
      <c r="B38" s="38">
        <v>2210601</v>
      </c>
      <c r="C38" s="32">
        <v>1</v>
      </c>
      <c r="D38" s="49">
        <v>216031.48</v>
      </c>
      <c r="E38" s="49">
        <v>216031.48</v>
      </c>
      <c r="F38" s="40" t="s">
        <v>172</v>
      </c>
      <c r="G38" s="62"/>
      <c r="N38" s="110"/>
      <c r="O38" s="111"/>
      <c r="P38" s="111"/>
      <c r="Q38" s="111"/>
    </row>
    <row r="39" spans="1:17" ht="20.25" customHeight="1" x14ac:dyDescent="0.25">
      <c r="A39" s="411" t="s">
        <v>196</v>
      </c>
      <c r="B39" s="412"/>
      <c r="C39" s="412"/>
      <c r="D39" s="413"/>
      <c r="E39" s="79"/>
      <c r="F39" s="50"/>
      <c r="G39" s="62"/>
      <c r="N39" s="3"/>
      <c r="O39" s="4"/>
      <c r="P39" s="4"/>
      <c r="Q39" s="4"/>
    </row>
    <row r="40" spans="1:17" ht="28.5" customHeight="1" x14ac:dyDescent="0.25">
      <c r="A40" s="422" t="s">
        <v>267</v>
      </c>
      <c r="B40" s="423"/>
      <c r="C40" s="424"/>
      <c r="D40" s="120"/>
      <c r="E40" s="79"/>
      <c r="F40" s="46"/>
      <c r="G40" s="62"/>
      <c r="N40" s="3"/>
      <c r="O40" s="4"/>
      <c r="P40" s="4"/>
      <c r="Q40" s="4"/>
    </row>
    <row r="41" spans="1:17" s="224" customFormat="1" ht="28.5" customHeight="1" x14ac:dyDescent="0.25">
      <c r="A41" s="29" t="s">
        <v>270</v>
      </c>
      <c r="B41" s="227">
        <v>2210711</v>
      </c>
      <c r="C41" s="228">
        <v>1</v>
      </c>
      <c r="D41" s="145">
        <v>19249.41</v>
      </c>
      <c r="E41" s="145">
        <f>C41*D41</f>
        <v>19249.41</v>
      </c>
      <c r="F41" s="229" t="s">
        <v>271</v>
      </c>
      <c r="G41" s="146"/>
      <c r="N41" s="225"/>
      <c r="O41" s="226"/>
      <c r="P41" s="226"/>
      <c r="Q41" s="226"/>
    </row>
    <row r="42" spans="1:17" s="107" customFormat="1" ht="28.5" customHeight="1" x14ac:dyDescent="0.25">
      <c r="A42" s="422" t="s">
        <v>268</v>
      </c>
      <c r="B42" s="431"/>
      <c r="C42" s="432"/>
      <c r="D42" s="120"/>
      <c r="E42" s="79"/>
      <c r="F42" s="46"/>
      <c r="G42" s="62"/>
      <c r="N42" s="110"/>
      <c r="O42" s="111"/>
      <c r="P42" s="111"/>
      <c r="Q42" s="111"/>
    </row>
    <row r="43" spans="1:17" s="361" customFormat="1" ht="28.5" customHeight="1" x14ac:dyDescent="0.25">
      <c r="A43" s="339" t="s">
        <v>376</v>
      </c>
      <c r="B43" s="351">
        <v>3113110</v>
      </c>
      <c r="C43" s="360">
        <v>1</v>
      </c>
      <c r="D43" s="359">
        <v>30000</v>
      </c>
      <c r="E43" s="359">
        <f t="shared" ref="E43" si="3">D43*C43</f>
        <v>30000</v>
      </c>
      <c r="F43" s="196" t="s">
        <v>254</v>
      </c>
      <c r="G43" s="354"/>
      <c r="N43" s="362"/>
      <c r="O43" s="363"/>
      <c r="P43" s="363"/>
      <c r="Q43" s="363"/>
    </row>
    <row r="44" spans="1:17" ht="31.5" customHeight="1" x14ac:dyDescent="0.25">
      <c r="A44" s="419" t="s">
        <v>431</v>
      </c>
      <c r="B44" s="420"/>
      <c r="C44" s="420"/>
      <c r="D44" s="421"/>
      <c r="E44" s="79"/>
      <c r="F44" s="40"/>
      <c r="G44" s="62"/>
      <c r="N44" s="3"/>
      <c r="O44" s="4"/>
      <c r="P44" s="4"/>
      <c r="Q44" s="4"/>
    </row>
    <row r="45" spans="1:17" ht="21" customHeight="1" x14ac:dyDescent="0.25">
      <c r="A45" s="414" t="s">
        <v>430</v>
      </c>
      <c r="B45" s="415"/>
      <c r="C45" s="415"/>
      <c r="D45" s="416"/>
      <c r="E45" s="145"/>
      <c r="F45" s="239"/>
      <c r="G45" s="62"/>
      <c r="N45" s="3"/>
      <c r="O45" s="4"/>
      <c r="P45" s="4"/>
      <c r="Q45" s="4"/>
    </row>
    <row r="46" spans="1:17" ht="36" customHeight="1" x14ac:dyDescent="0.25">
      <c r="A46" s="29" t="s">
        <v>90</v>
      </c>
      <c r="B46" s="153">
        <v>2210612</v>
      </c>
      <c r="C46" s="29">
        <v>1</v>
      </c>
      <c r="D46" s="240">
        <v>100000</v>
      </c>
      <c r="E46" s="237">
        <f>C46*D46</f>
        <v>100000</v>
      </c>
      <c r="F46" s="229" t="s">
        <v>91</v>
      </c>
      <c r="G46" s="62"/>
      <c r="N46" s="3"/>
      <c r="O46" s="4"/>
      <c r="P46" s="4"/>
      <c r="Q46" s="4"/>
    </row>
    <row r="47" spans="1:17" s="107" customFormat="1" ht="36" customHeight="1" x14ac:dyDescent="0.25">
      <c r="A47" s="29" t="s">
        <v>377</v>
      </c>
      <c r="B47" s="234">
        <v>2210602</v>
      </c>
      <c r="C47" s="235">
        <v>1</v>
      </c>
      <c r="D47" s="236">
        <v>107743.25</v>
      </c>
      <c r="E47" s="145">
        <f>C47*D47</f>
        <v>107743.25</v>
      </c>
      <c r="F47" s="229" t="s">
        <v>60</v>
      </c>
      <c r="G47" s="62"/>
      <c r="N47" s="110"/>
      <c r="O47" s="111"/>
      <c r="P47" s="111"/>
      <c r="Q47" s="111"/>
    </row>
    <row r="48" spans="1:17" s="342" customFormat="1" ht="36" customHeight="1" x14ac:dyDescent="0.25">
      <c r="A48" s="350" t="s">
        <v>259</v>
      </c>
      <c r="B48" s="364">
        <v>3113160</v>
      </c>
      <c r="C48" s="350">
        <v>1</v>
      </c>
      <c r="D48" s="365">
        <v>52770.42</v>
      </c>
      <c r="E48" s="366">
        <f>C48*D48</f>
        <v>52770.42</v>
      </c>
      <c r="F48" s="350" t="s">
        <v>260</v>
      </c>
      <c r="G48" s="354"/>
      <c r="N48" s="355"/>
      <c r="O48" s="356"/>
      <c r="P48" s="356"/>
      <c r="Q48" s="356"/>
    </row>
    <row r="49" spans="1:17" ht="21.75" customHeight="1" x14ac:dyDescent="0.25">
      <c r="A49" s="425" t="s">
        <v>429</v>
      </c>
      <c r="B49" s="426"/>
      <c r="C49" s="426"/>
      <c r="D49" s="427"/>
      <c r="E49" s="242"/>
      <c r="F49" s="243"/>
      <c r="G49" s="62"/>
      <c r="N49" s="3"/>
      <c r="O49" s="4"/>
      <c r="P49" s="4"/>
      <c r="Q49" s="4"/>
    </row>
    <row r="50" spans="1:17" ht="25.5" customHeight="1" x14ac:dyDescent="0.25">
      <c r="A50" s="428" t="s">
        <v>209</v>
      </c>
      <c r="B50" s="429"/>
      <c r="C50" s="429"/>
      <c r="D50" s="430"/>
      <c r="E50" s="145"/>
      <c r="F50" s="29"/>
      <c r="G50" s="62"/>
      <c r="N50" s="3"/>
      <c r="O50" s="4"/>
      <c r="P50" s="4"/>
      <c r="Q50" s="4"/>
    </row>
    <row r="51" spans="1:17" s="107" customFormat="1" ht="32.25" customHeight="1" x14ac:dyDescent="0.25">
      <c r="A51" s="244" t="s">
        <v>388</v>
      </c>
      <c r="B51" s="153">
        <v>2210710</v>
      </c>
      <c r="C51" s="235">
        <v>1</v>
      </c>
      <c r="D51" s="236">
        <v>40000</v>
      </c>
      <c r="E51" s="237">
        <f t="shared" ref="E51:E56" si="4">D51*C51</f>
        <v>40000</v>
      </c>
      <c r="F51" s="235" t="s">
        <v>214</v>
      </c>
      <c r="G51" s="62"/>
      <c r="N51" s="110"/>
      <c r="O51" s="111"/>
      <c r="P51" s="111"/>
      <c r="Q51" s="111"/>
    </row>
    <row r="52" spans="1:17" s="107" customFormat="1" ht="29.25" customHeight="1" x14ac:dyDescent="0.25">
      <c r="A52" s="244" t="s">
        <v>387</v>
      </c>
      <c r="B52" s="230">
        <v>2210111</v>
      </c>
      <c r="C52" s="232">
        <v>1</v>
      </c>
      <c r="D52" s="145">
        <v>16819.009999999998</v>
      </c>
      <c r="E52" s="145">
        <f t="shared" si="4"/>
        <v>16819.009999999998</v>
      </c>
      <c r="F52" s="245" t="s">
        <v>21</v>
      </c>
      <c r="G52" s="62"/>
      <c r="N52" s="110"/>
      <c r="O52" s="111"/>
      <c r="P52" s="111"/>
      <c r="Q52" s="111"/>
    </row>
    <row r="53" spans="1:17" ht="23.25" customHeight="1" x14ac:dyDescent="0.25">
      <c r="A53" s="428" t="s">
        <v>197</v>
      </c>
      <c r="B53" s="429"/>
      <c r="C53" s="429"/>
      <c r="D53" s="430"/>
      <c r="E53" s="145"/>
      <c r="F53" s="229"/>
      <c r="G53" s="62"/>
      <c r="N53" s="3"/>
      <c r="O53" s="4"/>
      <c r="P53" s="4"/>
      <c r="Q53" s="4"/>
    </row>
    <row r="54" spans="1:17" s="361" customFormat="1" ht="41.25" customHeight="1" x14ac:dyDescent="0.25">
      <c r="A54" s="350" t="s">
        <v>391</v>
      </c>
      <c r="B54" s="339">
        <v>3112204</v>
      </c>
      <c r="C54" s="367">
        <v>1</v>
      </c>
      <c r="D54" s="368">
        <v>18250</v>
      </c>
      <c r="E54" s="359">
        <f t="shared" si="4"/>
        <v>18250</v>
      </c>
      <c r="F54" s="350" t="s">
        <v>392</v>
      </c>
      <c r="G54" s="354"/>
      <c r="N54" s="362"/>
      <c r="O54" s="363"/>
      <c r="P54" s="363"/>
      <c r="Q54" s="363"/>
    </row>
    <row r="55" spans="1:17" s="361" customFormat="1" ht="41.25" customHeight="1" x14ac:dyDescent="0.25">
      <c r="A55" s="369" t="s">
        <v>21</v>
      </c>
      <c r="B55" s="369">
        <v>3112208</v>
      </c>
      <c r="C55" s="370">
        <v>1</v>
      </c>
      <c r="D55" s="353">
        <v>25000</v>
      </c>
      <c r="E55" s="359">
        <f>D55*C55</f>
        <v>25000</v>
      </c>
      <c r="F55" s="346" t="s">
        <v>240</v>
      </c>
      <c r="G55" s="354"/>
      <c r="N55" s="362"/>
      <c r="O55" s="363"/>
      <c r="P55" s="363"/>
      <c r="Q55" s="363"/>
    </row>
    <row r="56" spans="1:17" s="147" customFormat="1" ht="34.5" customHeight="1" x14ac:dyDescent="0.25">
      <c r="A56" s="29" t="s">
        <v>206</v>
      </c>
      <c r="B56" s="153">
        <v>2210606</v>
      </c>
      <c r="C56" s="232">
        <v>1</v>
      </c>
      <c r="D56" s="145">
        <v>20444.66</v>
      </c>
      <c r="E56" s="145">
        <f t="shared" si="4"/>
        <v>20444.66</v>
      </c>
      <c r="F56" s="248" t="s">
        <v>205</v>
      </c>
      <c r="G56" s="146"/>
      <c r="N56" s="148"/>
      <c r="O56" s="149"/>
      <c r="P56" s="149"/>
      <c r="Q56" s="149"/>
    </row>
    <row r="57" spans="1:17" s="107" customFormat="1" ht="27.75" customHeight="1" x14ac:dyDescent="0.25">
      <c r="A57" s="249" t="s">
        <v>198</v>
      </c>
      <c r="B57" s="227">
        <v>2210505</v>
      </c>
      <c r="C57" s="250">
        <v>2</v>
      </c>
      <c r="D57" s="247">
        <v>10500</v>
      </c>
      <c r="E57" s="247">
        <f>D57*C57</f>
        <v>21000</v>
      </c>
      <c r="F57" s="229" t="s">
        <v>48</v>
      </c>
      <c r="G57" s="62"/>
      <c r="N57" s="110"/>
      <c r="O57" s="111"/>
      <c r="P57" s="111"/>
      <c r="Q57" s="111"/>
    </row>
    <row r="58" spans="1:17" ht="24.75" customHeight="1" x14ac:dyDescent="0.25">
      <c r="A58" s="251" t="s">
        <v>199</v>
      </c>
      <c r="B58" s="153"/>
      <c r="C58" s="252"/>
      <c r="D58" s="253"/>
      <c r="E58" s="145"/>
      <c r="F58" s="153"/>
      <c r="G58" s="62"/>
      <c r="N58" s="3"/>
      <c r="O58" s="4"/>
      <c r="P58" s="4"/>
      <c r="Q58" s="4"/>
    </row>
    <row r="59" spans="1:17" s="107" customFormat="1" ht="46.5" customHeight="1" x14ac:dyDescent="0.25">
      <c r="A59" s="29" t="s">
        <v>386</v>
      </c>
      <c r="B59" s="230">
        <v>2210709</v>
      </c>
      <c r="C59" s="229">
        <v>1</v>
      </c>
      <c r="D59" s="247">
        <v>25000</v>
      </c>
      <c r="E59" s="145">
        <f>D59*C59</f>
        <v>25000</v>
      </c>
      <c r="F59" s="230" t="s">
        <v>406</v>
      </c>
      <c r="G59" s="62"/>
      <c r="N59" s="110"/>
      <c r="O59" s="111"/>
      <c r="P59" s="111"/>
      <c r="Q59" s="111"/>
    </row>
    <row r="60" spans="1:17" ht="44.25" customHeight="1" x14ac:dyDescent="0.25">
      <c r="A60" s="230" t="s">
        <v>276</v>
      </c>
      <c r="B60" s="227">
        <v>2210711</v>
      </c>
      <c r="C60" s="250">
        <v>1</v>
      </c>
      <c r="D60" s="247">
        <v>30000</v>
      </c>
      <c r="E60" s="247">
        <f>C60*D60</f>
        <v>30000</v>
      </c>
      <c r="F60" s="235" t="s">
        <v>272</v>
      </c>
      <c r="G60" s="62"/>
      <c r="N60" s="3"/>
      <c r="O60" s="4"/>
      <c r="P60" s="4"/>
      <c r="Q60" s="4"/>
    </row>
    <row r="61" spans="1:17" ht="32.25" customHeight="1" x14ac:dyDescent="0.25">
      <c r="A61" s="230" t="s">
        <v>384</v>
      </c>
      <c r="B61" s="227">
        <v>2210709</v>
      </c>
      <c r="C61" s="250">
        <v>4</v>
      </c>
      <c r="D61" s="247">
        <v>8000</v>
      </c>
      <c r="E61" s="247">
        <f>C61*D61</f>
        <v>32000</v>
      </c>
      <c r="F61" s="235" t="s">
        <v>385</v>
      </c>
      <c r="G61" s="62"/>
      <c r="N61" s="3"/>
      <c r="O61" s="4"/>
      <c r="P61" s="4"/>
      <c r="Q61" s="4"/>
    </row>
    <row r="62" spans="1:17" s="107" customFormat="1" ht="42.75" customHeight="1" x14ac:dyDescent="0.25">
      <c r="A62" s="29" t="s">
        <v>383</v>
      </c>
      <c r="B62" s="231">
        <v>2210709</v>
      </c>
      <c r="C62" s="29">
        <v>4</v>
      </c>
      <c r="D62" s="240">
        <v>5000</v>
      </c>
      <c r="E62" s="237">
        <f>D62*C62</f>
        <v>20000</v>
      </c>
      <c r="F62" s="229" t="s">
        <v>284</v>
      </c>
      <c r="G62" s="62"/>
      <c r="N62" s="110"/>
      <c r="O62" s="111"/>
      <c r="P62" s="111"/>
      <c r="Q62" s="111"/>
    </row>
    <row r="63" spans="1:17" s="107" customFormat="1" ht="36" customHeight="1" x14ac:dyDescent="0.25">
      <c r="A63" s="29" t="s">
        <v>389</v>
      </c>
      <c r="B63" s="227">
        <v>2210801</v>
      </c>
      <c r="C63" s="228">
        <v>1</v>
      </c>
      <c r="D63" s="145">
        <v>12000</v>
      </c>
      <c r="E63" s="145">
        <f t="shared" ref="E63" si="5">D63*C63</f>
        <v>12000</v>
      </c>
      <c r="F63" s="29" t="s">
        <v>390</v>
      </c>
      <c r="G63" s="62"/>
      <c r="N63" s="110"/>
      <c r="O63" s="111"/>
      <c r="P63" s="111"/>
      <c r="Q63" s="111"/>
    </row>
    <row r="64" spans="1:17" ht="21.75" customHeight="1" x14ac:dyDescent="0.25">
      <c r="A64" s="425" t="s">
        <v>200</v>
      </c>
      <c r="B64" s="426"/>
      <c r="C64" s="426"/>
      <c r="D64" s="427"/>
      <c r="E64" s="145"/>
      <c r="F64" s="229"/>
      <c r="G64" s="62"/>
      <c r="N64" s="3"/>
      <c r="O64" s="4"/>
      <c r="P64" s="4"/>
      <c r="Q64" s="4"/>
    </row>
    <row r="65" spans="1:17" ht="19.5" customHeight="1" x14ac:dyDescent="0.25">
      <c r="A65" s="408" t="s">
        <v>201</v>
      </c>
      <c r="B65" s="409"/>
      <c r="C65" s="409"/>
      <c r="D65" s="410"/>
      <c r="E65" s="79"/>
      <c r="F65" s="40"/>
      <c r="G65" s="62"/>
      <c r="N65" s="3"/>
      <c r="O65" s="4"/>
      <c r="P65" s="4"/>
      <c r="Q65" s="4"/>
    </row>
    <row r="66" spans="1:17" s="107" customFormat="1" ht="31.5" customHeight="1" x14ac:dyDescent="0.25">
      <c r="A66" s="46" t="s">
        <v>221</v>
      </c>
      <c r="B66" s="37">
        <v>2210503</v>
      </c>
      <c r="C66" s="132">
        <v>1</v>
      </c>
      <c r="D66" s="85">
        <v>88387</v>
      </c>
      <c r="E66" s="79">
        <f>D66*C66</f>
        <v>88387</v>
      </c>
      <c r="F66" s="40"/>
      <c r="G66" s="62"/>
      <c r="N66" s="110"/>
      <c r="O66" s="111"/>
      <c r="P66" s="111"/>
      <c r="Q66" s="111"/>
    </row>
    <row r="67" spans="1:17" s="107" customFormat="1" ht="45.75" customHeight="1" x14ac:dyDescent="0.25">
      <c r="A67" s="46" t="s">
        <v>408</v>
      </c>
      <c r="B67" s="62">
        <v>2210302</v>
      </c>
      <c r="C67" s="40">
        <v>1</v>
      </c>
      <c r="D67" s="49">
        <v>80000</v>
      </c>
      <c r="E67" s="79">
        <f>D67*C67</f>
        <v>80000</v>
      </c>
      <c r="F67" s="37" t="s">
        <v>404</v>
      </c>
      <c r="G67" s="65"/>
      <c r="N67" s="110"/>
      <c r="O67" s="111"/>
      <c r="P67" s="111"/>
      <c r="Q67" s="111"/>
    </row>
    <row r="68" spans="1:17" s="107" customFormat="1" ht="28.5" customHeight="1" x14ac:dyDescent="0.25">
      <c r="A68" s="46" t="s">
        <v>202</v>
      </c>
      <c r="B68" s="37">
        <v>2210205</v>
      </c>
      <c r="C68" s="32">
        <v>2</v>
      </c>
      <c r="D68" s="49">
        <v>45000</v>
      </c>
      <c r="E68" s="85">
        <f>D68*C68</f>
        <v>90000</v>
      </c>
      <c r="F68" s="40" t="s">
        <v>207</v>
      </c>
      <c r="G68" s="65"/>
      <c r="N68" s="110"/>
      <c r="O68" s="111"/>
      <c r="P68" s="111"/>
      <c r="Q68" s="111"/>
    </row>
    <row r="69" spans="1:17" s="107" customFormat="1" ht="28.5" customHeight="1" x14ac:dyDescent="0.25">
      <c r="A69" s="46" t="s">
        <v>409</v>
      </c>
      <c r="B69" s="37">
        <v>2210301</v>
      </c>
      <c r="C69" s="32">
        <v>1</v>
      </c>
      <c r="D69" s="49">
        <v>4000</v>
      </c>
      <c r="E69" s="85">
        <f>D69*C69</f>
        <v>4000</v>
      </c>
      <c r="F69" s="40" t="s">
        <v>230</v>
      </c>
      <c r="G69" s="62"/>
      <c r="N69" s="110"/>
      <c r="O69" s="111"/>
      <c r="P69" s="111"/>
      <c r="Q69" s="111"/>
    </row>
    <row r="70" spans="1:17" s="361" customFormat="1" ht="28.5" customHeight="1" x14ac:dyDescent="0.25">
      <c r="A70" s="350" t="s">
        <v>410</v>
      </c>
      <c r="B70" s="339"/>
      <c r="C70" s="371">
        <v>1</v>
      </c>
      <c r="D70" s="353">
        <v>75000</v>
      </c>
      <c r="E70" s="372">
        <f>D70*C70</f>
        <v>75000</v>
      </c>
      <c r="F70" s="196"/>
      <c r="G70" s="354"/>
      <c r="N70" s="362"/>
      <c r="O70" s="363"/>
      <c r="P70" s="363"/>
      <c r="Q70" s="363"/>
    </row>
    <row r="71" spans="1:17" s="107" customFormat="1" ht="33" customHeight="1" x14ac:dyDescent="0.25">
      <c r="A71" s="46" t="s">
        <v>411</v>
      </c>
      <c r="B71" s="143">
        <v>2210709</v>
      </c>
      <c r="C71" s="139">
        <v>1</v>
      </c>
      <c r="D71" s="138">
        <v>10000</v>
      </c>
      <c r="E71" s="79">
        <f>C71*D71</f>
        <v>10000</v>
      </c>
      <c r="F71" s="57"/>
      <c r="G71" s="62"/>
      <c r="N71" s="110"/>
      <c r="O71" s="111"/>
      <c r="P71" s="111"/>
      <c r="Q71" s="111"/>
    </row>
    <row r="72" spans="1:17" s="108" customFormat="1" ht="33" customHeight="1" x14ac:dyDescent="0.2">
      <c r="A72" s="220" t="s">
        <v>119</v>
      </c>
      <c r="B72" s="221"/>
      <c r="C72" s="222"/>
      <c r="D72" s="223"/>
      <c r="E72" s="77">
        <f>SUM(E5:E71)</f>
        <v>2605136.67</v>
      </c>
      <c r="F72" s="57" t="s">
        <v>457</v>
      </c>
      <c r="G72" s="64"/>
      <c r="N72" s="112"/>
      <c r="O72" s="113"/>
      <c r="P72" s="113"/>
      <c r="Q72" s="113"/>
    </row>
    <row r="73" spans="1:17" ht="24" customHeight="1" x14ac:dyDescent="0.25">
      <c r="A73" s="411" t="s">
        <v>442</v>
      </c>
      <c r="B73" s="412"/>
      <c r="C73" s="412"/>
      <c r="D73" s="413"/>
      <c r="E73" s="79"/>
      <c r="F73" s="42"/>
      <c r="G73" s="62"/>
      <c r="N73" s="3"/>
      <c r="O73" s="4"/>
      <c r="P73" s="4"/>
      <c r="Q73" s="4"/>
    </row>
    <row r="74" spans="1:17" s="107" customFormat="1" ht="23.25" customHeight="1" x14ac:dyDescent="0.25">
      <c r="A74" s="38" t="s">
        <v>12</v>
      </c>
      <c r="B74" s="38">
        <v>2821010</v>
      </c>
      <c r="C74" s="32">
        <v>4</v>
      </c>
      <c r="D74" s="45">
        <v>20000</v>
      </c>
      <c r="E74" s="79">
        <f t="shared" ref="E74:E81" si="6">D74*C74</f>
        <v>80000</v>
      </c>
      <c r="F74" s="40" t="s">
        <v>13</v>
      </c>
      <c r="G74" s="65" t="e">
        <f>#REF!/6</f>
        <v>#REF!</v>
      </c>
      <c r="N74" s="110"/>
      <c r="O74" s="111"/>
      <c r="P74" s="111"/>
      <c r="Q74" s="111"/>
    </row>
    <row r="75" spans="1:17" s="107" customFormat="1" ht="23.25" customHeight="1" x14ac:dyDescent="0.25">
      <c r="A75" s="38" t="s">
        <v>14</v>
      </c>
      <c r="B75" s="38">
        <v>2821010</v>
      </c>
      <c r="C75" s="32">
        <v>12</v>
      </c>
      <c r="D75" s="45">
        <v>5300</v>
      </c>
      <c r="E75" s="79">
        <f t="shared" si="6"/>
        <v>63600</v>
      </c>
      <c r="F75" s="40" t="s">
        <v>15</v>
      </c>
      <c r="G75" s="65" t="e">
        <f>#REF!/12</f>
        <v>#REF!</v>
      </c>
      <c r="N75" s="110"/>
      <c r="O75" s="111"/>
      <c r="P75" s="111"/>
      <c r="Q75" s="111"/>
    </row>
    <row r="76" spans="1:17" s="107" customFormat="1" ht="30" customHeight="1" x14ac:dyDescent="0.25">
      <c r="A76" s="38" t="s">
        <v>16</v>
      </c>
      <c r="B76" s="38">
        <v>2821009</v>
      </c>
      <c r="C76" s="32">
        <v>6</v>
      </c>
      <c r="D76" s="45">
        <v>3334</v>
      </c>
      <c r="E76" s="79">
        <f t="shared" si="6"/>
        <v>20004</v>
      </c>
      <c r="F76" s="40" t="s">
        <v>17</v>
      </c>
      <c r="G76" s="65" t="e">
        <f>#REF!/6</f>
        <v>#REF!</v>
      </c>
      <c r="N76" s="110"/>
      <c r="O76" s="111"/>
      <c r="P76" s="111"/>
      <c r="Q76" s="111"/>
    </row>
    <row r="77" spans="1:17" s="107" customFormat="1" ht="30" customHeight="1" x14ac:dyDescent="0.25">
      <c r="A77" s="38" t="s">
        <v>18</v>
      </c>
      <c r="B77" s="128">
        <v>2211101</v>
      </c>
      <c r="C77" s="32">
        <v>1</v>
      </c>
      <c r="D77" s="45">
        <v>1400</v>
      </c>
      <c r="E77" s="79">
        <f>D77*C77</f>
        <v>1400</v>
      </c>
      <c r="F77" s="40" t="s">
        <v>255</v>
      </c>
      <c r="G77" s="62"/>
      <c r="N77" s="110"/>
      <c r="O77" s="111"/>
      <c r="P77" s="111"/>
      <c r="Q77" s="111"/>
    </row>
    <row r="78" spans="1:17" s="107" customFormat="1" ht="30" customHeight="1" x14ac:dyDescent="0.25">
      <c r="A78" s="125" t="s">
        <v>203</v>
      </c>
      <c r="B78" s="38">
        <v>2821009</v>
      </c>
      <c r="C78" s="32">
        <v>1</v>
      </c>
      <c r="D78" s="45">
        <v>20596</v>
      </c>
      <c r="E78" s="79">
        <f>D78*C78</f>
        <v>20596</v>
      </c>
      <c r="F78" s="40" t="s">
        <v>393</v>
      </c>
      <c r="G78" s="62"/>
      <c r="N78" s="110"/>
      <c r="O78" s="111"/>
      <c r="P78" s="111"/>
      <c r="Q78" s="111"/>
    </row>
    <row r="79" spans="1:17" s="361" customFormat="1" ht="30" customHeight="1" x14ac:dyDescent="0.25">
      <c r="A79" s="373" t="s">
        <v>461</v>
      </c>
      <c r="B79" s="351">
        <v>3111255</v>
      </c>
      <c r="C79" s="371">
        <v>1</v>
      </c>
      <c r="D79" s="374">
        <v>180000</v>
      </c>
      <c r="E79" s="359">
        <f>D79*C79</f>
        <v>180000</v>
      </c>
      <c r="F79" s="196"/>
      <c r="G79" s="354"/>
      <c r="N79" s="362"/>
      <c r="O79" s="363"/>
      <c r="P79" s="363"/>
      <c r="Q79" s="363"/>
    </row>
    <row r="80" spans="1:17" s="107" customFormat="1" ht="30" customHeight="1" x14ac:dyDescent="0.25">
      <c r="A80" s="38" t="s">
        <v>19</v>
      </c>
      <c r="B80" s="38">
        <v>2821009</v>
      </c>
      <c r="C80" s="32">
        <v>5</v>
      </c>
      <c r="D80" s="45">
        <v>10000</v>
      </c>
      <c r="E80" s="79">
        <f t="shared" si="6"/>
        <v>50000</v>
      </c>
      <c r="F80" s="40" t="s">
        <v>20</v>
      </c>
      <c r="G80" s="62"/>
      <c r="N80" s="110"/>
      <c r="O80" s="111"/>
      <c r="P80" s="111"/>
      <c r="Q80" s="111"/>
    </row>
    <row r="81" spans="1:17" s="361" customFormat="1" ht="30" customHeight="1" x14ac:dyDescent="0.25">
      <c r="A81" s="339" t="s">
        <v>462</v>
      </c>
      <c r="B81" s="351">
        <v>3113162</v>
      </c>
      <c r="C81" s="371">
        <v>1</v>
      </c>
      <c r="D81" s="374">
        <v>184400</v>
      </c>
      <c r="E81" s="359">
        <f t="shared" si="6"/>
        <v>184400</v>
      </c>
      <c r="F81" s="196"/>
      <c r="G81" s="354"/>
      <c r="N81" s="362"/>
      <c r="O81" s="363"/>
      <c r="P81" s="363"/>
      <c r="Q81" s="363"/>
    </row>
    <row r="82" spans="1:17" s="107" customFormat="1" ht="30" customHeight="1" x14ac:dyDescent="0.25">
      <c r="A82" s="34" t="s">
        <v>119</v>
      </c>
      <c r="B82" s="38"/>
      <c r="C82" s="32"/>
      <c r="D82" s="45"/>
      <c r="E82" s="77">
        <f>SUM(E74:E81)</f>
        <v>600000</v>
      </c>
      <c r="F82" s="40"/>
      <c r="G82" s="62"/>
      <c r="N82" s="110"/>
      <c r="O82" s="111"/>
      <c r="P82" s="111"/>
      <c r="Q82" s="111"/>
    </row>
    <row r="83" spans="1:17" ht="34.5" customHeight="1" x14ac:dyDescent="0.25">
      <c r="A83" s="35" t="s">
        <v>120</v>
      </c>
      <c r="B83" s="67"/>
      <c r="C83" s="97"/>
      <c r="D83" s="86"/>
      <c r="E83" s="77">
        <f>E72+E82</f>
        <v>3205136.67</v>
      </c>
      <c r="F83" s="32"/>
      <c r="G83" s="62"/>
      <c r="N83" s="3"/>
      <c r="O83" s="4"/>
      <c r="P83" s="4"/>
      <c r="Q83" s="4"/>
    </row>
    <row r="84" spans="1:17" ht="18.75" customHeight="1" x14ac:dyDescent="0.2">
      <c r="A84" s="100"/>
      <c r="B84" s="6"/>
      <c r="D84" s="87"/>
      <c r="E84" s="31"/>
      <c r="F84" s="8"/>
      <c r="N84" s="3"/>
      <c r="O84" s="4"/>
      <c r="P84" s="4"/>
      <c r="Q84" s="4"/>
    </row>
    <row r="85" spans="1:17" ht="18.75" customHeight="1" x14ac:dyDescent="0.2">
      <c r="A85" s="101"/>
      <c r="B85" s="9"/>
      <c r="C85" s="98"/>
      <c r="D85" s="88"/>
      <c r="F85" s="11"/>
      <c r="N85" s="3"/>
      <c r="O85" s="4"/>
      <c r="P85" s="4"/>
      <c r="Q85" s="4"/>
    </row>
    <row r="86" spans="1:17" ht="18.75" customHeight="1" x14ac:dyDescent="0.2">
      <c r="A86" s="101"/>
      <c r="B86" s="9"/>
      <c r="C86" s="98"/>
      <c r="D86" s="88"/>
      <c r="F86" s="11"/>
      <c r="N86" s="3"/>
      <c r="O86" s="4"/>
      <c r="P86" s="4"/>
      <c r="Q86" s="4"/>
    </row>
    <row r="87" spans="1:17" ht="18.75" customHeight="1" x14ac:dyDescent="0.2">
      <c r="A87" s="101"/>
      <c r="B87" s="9"/>
      <c r="C87" s="98"/>
      <c r="D87" s="88"/>
      <c r="F87" s="12"/>
      <c r="N87" s="3"/>
      <c r="O87" s="4"/>
      <c r="P87" s="4"/>
      <c r="Q87" s="4"/>
    </row>
    <row r="88" spans="1:17" ht="18.75" customHeight="1" x14ac:dyDescent="0.2">
      <c r="A88" s="101"/>
      <c r="B88" s="9"/>
      <c r="C88" s="98"/>
      <c r="D88" s="88"/>
      <c r="F88" s="12"/>
      <c r="N88" s="3"/>
      <c r="O88" s="4"/>
      <c r="P88" s="4"/>
      <c r="Q88" s="4"/>
    </row>
    <row r="89" spans="1:17" ht="18.75" customHeight="1" x14ac:dyDescent="0.2">
      <c r="A89" s="101"/>
      <c r="B89" s="9"/>
      <c r="C89" s="98"/>
      <c r="D89" s="88"/>
      <c r="F89" s="11"/>
      <c r="N89" s="3"/>
      <c r="O89" s="4"/>
      <c r="P89" s="4"/>
      <c r="Q89" s="4"/>
    </row>
    <row r="90" spans="1:17" ht="18.75" customHeight="1" x14ac:dyDescent="0.2">
      <c r="A90" s="101"/>
      <c r="B90" s="9"/>
      <c r="C90" s="98"/>
      <c r="D90" s="88"/>
      <c r="F90" s="11"/>
      <c r="N90" s="3"/>
      <c r="O90" s="4"/>
      <c r="P90" s="4"/>
      <c r="Q90" s="4"/>
    </row>
    <row r="91" spans="1:17" ht="18.75" customHeight="1" x14ac:dyDescent="0.2">
      <c r="A91" s="101"/>
      <c r="B91" s="9"/>
      <c r="C91" s="98"/>
      <c r="D91" s="88"/>
      <c r="F91" s="12"/>
      <c r="N91" s="3"/>
      <c r="O91" s="4"/>
      <c r="P91" s="4"/>
      <c r="Q91" s="4"/>
    </row>
    <row r="92" spans="1:17" ht="18.75" customHeight="1" x14ac:dyDescent="0.2">
      <c r="A92" s="101"/>
      <c r="B92" s="13"/>
      <c r="C92" s="13"/>
      <c r="D92" s="88"/>
      <c r="F92" s="11"/>
      <c r="N92" s="3"/>
      <c r="O92" s="4"/>
      <c r="P92" s="4"/>
      <c r="Q92" s="4"/>
    </row>
    <row r="93" spans="1:17" ht="18.75" customHeight="1" x14ac:dyDescent="0.2">
      <c r="A93" s="102"/>
      <c r="B93" s="14"/>
      <c r="C93" s="14"/>
      <c r="D93" s="88"/>
      <c r="F93" s="11"/>
      <c r="N93" s="3"/>
      <c r="O93" s="4"/>
      <c r="P93" s="4"/>
      <c r="Q93" s="4"/>
    </row>
    <row r="94" spans="1:17" ht="18.75" customHeight="1" x14ac:dyDescent="0.2">
      <c r="A94" s="102"/>
      <c r="B94" s="14"/>
      <c r="C94" s="14"/>
      <c r="D94" s="88"/>
      <c r="F94" s="12"/>
      <c r="N94" s="3"/>
      <c r="O94" s="4"/>
      <c r="P94" s="4"/>
      <c r="Q94" s="4"/>
    </row>
    <row r="95" spans="1:17" ht="18.75" customHeight="1" x14ac:dyDescent="0.2">
      <c r="A95" s="101"/>
      <c r="B95" s="9"/>
      <c r="C95" s="98"/>
      <c r="F95" s="11"/>
      <c r="N95" s="3"/>
      <c r="O95" s="4"/>
      <c r="P95" s="4"/>
      <c r="Q95" s="4"/>
    </row>
    <row r="96" spans="1:17" ht="18.75" customHeight="1" x14ac:dyDescent="0.2">
      <c r="A96" s="101"/>
      <c r="B96" s="9"/>
      <c r="C96" s="98"/>
      <c r="D96" s="88"/>
      <c r="F96" s="11"/>
      <c r="N96" s="3"/>
      <c r="O96" s="4"/>
      <c r="P96" s="4"/>
      <c r="Q96" s="4"/>
    </row>
    <row r="97" spans="1:17" ht="18.75" customHeight="1" x14ac:dyDescent="0.2">
      <c r="A97" s="101"/>
      <c r="B97" s="9"/>
      <c r="C97" s="99"/>
      <c r="D97" s="88"/>
      <c r="F97" s="16"/>
      <c r="N97" s="3"/>
      <c r="O97" s="4"/>
      <c r="P97" s="4"/>
      <c r="Q97" s="4"/>
    </row>
    <row r="98" spans="1:17" ht="18.75" customHeight="1" x14ac:dyDescent="0.2">
      <c r="A98" s="101"/>
      <c r="B98" s="9"/>
      <c r="C98" s="98"/>
      <c r="D98" s="88"/>
      <c r="F98" s="16"/>
      <c r="N98" s="3"/>
      <c r="O98" s="4"/>
      <c r="P98" s="4"/>
      <c r="Q98" s="4"/>
    </row>
    <row r="99" spans="1:17" ht="18.75" customHeight="1" x14ac:dyDescent="0.2">
      <c r="A99" s="101"/>
      <c r="B99" s="9"/>
      <c r="C99" s="98"/>
      <c r="D99" s="88"/>
      <c r="F99" s="16"/>
      <c r="N99" s="3"/>
      <c r="O99" s="4"/>
      <c r="P99" s="4"/>
      <c r="Q99" s="4"/>
    </row>
    <row r="100" spans="1:17" ht="18.75" customHeight="1" x14ac:dyDescent="0.2">
      <c r="A100" s="101"/>
      <c r="B100" s="9"/>
      <c r="C100" s="98"/>
      <c r="D100" s="88"/>
      <c r="F100" s="16"/>
      <c r="N100" s="3"/>
      <c r="O100" s="4"/>
      <c r="P100" s="4"/>
      <c r="Q100" s="4"/>
    </row>
    <row r="101" spans="1:17" ht="18.75" customHeight="1" x14ac:dyDescent="0.2">
      <c r="A101" s="101"/>
      <c r="B101" s="9"/>
      <c r="C101" s="98"/>
      <c r="D101" s="88"/>
      <c r="F101" s="11"/>
      <c r="N101" s="3"/>
      <c r="O101" s="4"/>
      <c r="P101" s="4"/>
      <c r="Q101" s="4"/>
    </row>
    <row r="102" spans="1:17" ht="18.75" customHeight="1" x14ac:dyDescent="0.2">
      <c r="A102" s="101"/>
      <c r="B102" s="9"/>
      <c r="C102" s="98"/>
      <c r="D102" s="88"/>
      <c r="F102" s="11"/>
      <c r="N102" s="3"/>
      <c r="O102" s="4"/>
      <c r="P102" s="4"/>
      <c r="Q102" s="4"/>
    </row>
    <row r="103" spans="1:17" x14ac:dyDescent="0.2">
      <c r="A103" s="12"/>
      <c r="F103" s="11"/>
    </row>
    <row r="104" spans="1:17" x14ac:dyDescent="0.2">
      <c r="A104" s="11"/>
      <c r="F104" s="11"/>
    </row>
    <row r="105" spans="1:17" x14ac:dyDescent="0.2">
      <c r="A105" s="26"/>
      <c r="C105" s="27"/>
      <c r="F105" s="11"/>
    </row>
    <row r="106" spans="1:17" x14ac:dyDescent="0.2">
      <c r="A106" s="26"/>
      <c r="C106" s="27"/>
      <c r="F106" s="11"/>
    </row>
    <row r="107" spans="1:17" x14ac:dyDescent="0.2">
      <c r="A107" s="26"/>
      <c r="C107" s="27"/>
      <c r="F107" s="11"/>
    </row>
    <row r="108" spans="1:17" x14ac:dyDescent="0.2">
      <c r="A108" s="26"/>
      <c r="C108" s="27"/>
      <c r="F108" s="11"/>
    </row>
    <row r="109" spans="1:17" x14ac:dyDescent="0.2">
      <c r="A109" s="26"/>
      <c r="C109" s="27"/>
      <c r="F109" s="11"/>
    </row>
    <row r="110" spans="1:17" x14ac:dyDescent="0.2">
      <c r="A110" s="26"/>
      <c r="C110" s="27"/>
      <c r="F110" s="11"/>
    </row>
    <row r="111" spans="1:17" x14ac:dyDescent="0.2">
      <c r="A111" s="26"/>
      <c r="C111" s="27"/>
      <c r="F111" s="11"/>
    </row>
    <row r="112" spans="1:17" x14ac:dyDescent="0.2">
      <c r="A112" s="26"/>
      <c r="C112" s="27"/>
      <c r="F112" s="11"/>
    </row>
    <row r="113" spans="1:6" x14ac:dyDescent="0.2">
      <c r="A113" s="26"/>
      <c r="C113" s="27"/>
      <c r="F113" s="11"/>
    </row>
    <row r="114" spans="1:6" x14ac:dyDescent="0.2">
      <c r="A114" s="26"/>
      <c r="C114" s="27"/>
      <c r="F114" s="11"/>
    </row>
    <row r="115" spans="1:6" x14ac:dyDescent="0.2">
      <c r="A115" s="26"/>
      <c r="C115" s="27"/>
      <c r="F115" s="11"/>
    </row>
    <row r="116" spans="1:6" x14ac:dyDescent="0.2">
      <c r="A116" s="26"/>
      <c r="C116" s="27"/>
      <c r="F116" s="11"/>
    </row>
    <row r="117" spans="1:6" x14ac:dyDescent="0.2">
      <c r="A117" s="26"/>
      <c r="C117" s="27"/>
      <c r="F117" s="11"/>
    </row>
    <row r="118" spans="1:6" x14ac:dyDescent="0.2">
      <c r="A118" s="26"/>
      <c r="C118" s="27"/>
      <c r="F118" s="11"/>
    </row>
    <row r="119" spans="1:6" x14ac:dyDescent="0.2">
      <c r="A119" s="26"/>
      <c r="C119" s="27"/>
      <c r="F119" s="11"/>
    </row>
    <row r="120" spans="1:6" x14ac:dyDescent="0.2">
      <c r="A120" s="26"/>
      <c r="C120" s="27"/>
      <c r="F120" s="11"/>
    </row>
    <row r="121" spans="1:6" x14ac:dyDescent="0.2">
      <c r="A121" s="11"/>
      <c r="F121" s="11"/>
    </row>
    <row r="122" spans="1:6" x14ac:dyDescent="0.2">
      <c r="A122" s="11"/>
      <c r="F122" s="12"/>
    </row>
    <row r="123" spans="1:6" x14ac:dyDescent="0.2">
      <c r="A123" s="11"/>
      <c r="F123" s="11"/>
    </row>
    <row r="124" spans="1:6" x14ac:dyDescent="0.2">
      <c r="A124" s="100"/>
      <c r="B124" s="21"/>
      <c r="C124" s="98"/>
      <c r="D124" s="59"/>
      <c r="F124" s="11"/>
    </row>
    <row r="125" spans="1:6" x14ac:dyDescent="0.2">
      <c r="A125" s="100"/>
      <c r="B125" s="21"/>
      <c r="C125" s="98"/>
      <c r="D125" s="59"/>
      <c r="F125" s="11"/>
    </row>
    <row r="126" spans="1:6" x14ac:dyDescent="0.2">
      <c r="A126" s="11"/>
      <c r="F126" s="11"/>
    </row>
    <row r="127" spans="1:6" x14ac:dyDescent="0.2">
      <c r="A127" s="11"/>
      <c r="F127" s="11"/>
    </row>
    <row r="128" spans="1:6" x14ac:dyDescent="0.2">
      <c r="A128" s="11"/>
      <c r="F128" s="11"/>
    </row>
    <row r="129" spans="1:6" x14ac:dyDescent="0.2">
      <c r="A129" s="11"/>
      <c r="F129" s="11"/>
    </row>
    <row r="130" spans="1:6" x14ac:dyDescent="0.2">
      <c r="A130" s="11"/>
      <c r="F130" s="11"/>
    </row>
    <row r="131" spans="1:6" x14ac:dyDescent="0.2">
      <c r="A131" s="11"/>
      <c r="F131" s="11"/>
    </row>
    <row r="132" spans="1:6" x14ac:dyDescent="0.2">
      <c r="F132" s="11"/>
    </row>
    <row r="133" spans="1:6" x14ac:dyDescent="0.2">
      <c r="F133" s="11"/>
    </row>
    <row r="134" spans="1:6" x14ac:dyDescent="0.2">
      <c r="A134" s="5"/>
      <c r="B134" s="21"/>
      <c r="C134" s="98"/>
      <c r="D134" s="59"/>
      <c r="F134" s="11"/>
    </row>
    <row r="135" spans="1:6" x14ac:dyDescent="0.2">
      <c r="F135" s="11"/>
    </row>
    <row r="136" spans="1:6" x14ac:dyDescent="0.2">
      <c r="F136" s="11"/>
    </row>
    <row r="137" spans="1:6" x14ac:dyDescent="0.2">
      <c r="A137" s="20"/>
      <c r="C137" s="27"/>
      <c r="F137" s="11"/>
    </row>
    <row r="138" spans="1:6" x14ac:dyDescent="0.2">
      <c r="A138" s="20"/>
      <c r="C138" s="27"/>
      <c r="F138" s="11"/>
    </row>
    <row r="139" spans="1:6" x14ac:dyDescent="0.2">
      <c r="A139" s="20"/>
      <c r="C139" s="27"/>
      <c r="F139" s="11"/>
    </row>
    <row r="140" spans="1:6" x14ac:dyDescent="0.2">
      <c r="A140" s="20"/>
      <c r="C140" s="27"/>
      <c r="F140" s="11"/>
    </row>
    <row r="141" spans="1:6" x14ac:dyDescent="0.2">
      <c r="A141" s="20"/>
      <c r="C141" s="27"/>
      <c r="F141" s="11"/>
    </row>
    <row r="142" spans="1:6" x14ac:dyDescent="0.2">
      <c r="A142" s="20"/>
      <c r="C142" s="27"/>
      <c r="F142" s="11"/>
    </row>
    <row r="143" spans="1:6" x14ac:dyDescent="0.2">
      <c r="A143" s="20"/>
      <c r="C143" s="27"/>
      <c r="F143" s="11"/>
    </row>
    <row r="144" spans="1:6" x14ac:dyDescent="0.2">
      <c r="A144" s="20"/>
      <c r="C144" s="27"/>
      <c r="F144" s="11"/>
    </row>
    <row r="145" spans="1:6" x14ac:dyDescent="0.2">
      <c r="A145" s="20"/>
      <c r="C145" s="27"/>
      <c r="F145" s="11"/>
    </row>
    <row r="146" spans="1:6" x14ac:dyDescent="0.2">
      <c r="A146" s="20"/>
      <c r="C146" s="27"/>
      <c r="F146" s="11"/>
    </row>
    <row r="147" spans="1:6" x14ac:dyDescent="0.2">
      <c r="A147" s="20"/>
      <c r="C147" s="27"/>
      <c r="F147" s="11"/>
    </row>
    <row r="148" spans="1:6" x14ac:dyDescent="0.2">
      <c r="A148" s="20"/>
      <c r="C148" s="27"/>
      <c r="F148" s="12"/>
    </row>
    <row r="149" spans="1:6" x14ac:dyDescent="0.2">
      <c r="A149" s="20"/>
      <c r="C149" s="27"/>
      <c r="F149" s="12"/>
    </row>
    <row r="150" spans="1:6" x14ac:dyDescent="0.2">
      <c r="A150" s="20"/>
      <c r="C150" s="27"/>
      <c r="F150" s="12"/>
    </row>
    <row r="151" spans="1:6" x14ac:dyDescent="0.2">
      <c r="A151" s="20"/>
      <c r="C151" s="27"/>
      <c r="F151" s="12"/>
    </row>
    <row r="152" spans="1:6" x14ac:dyDescent="0.2">
      <c r="A152" s="20"/>
      <c r="C152" s="27"/>
      <c r="F152" s="12"/>
    </row>
    <row r="153" spans="1:6" x14ac:dyDescent="0.2">
      <c r="A153" s="22"/>
      <c r="B153" s="15"/>
      <c r="F153" s="12"/>
    </row>
    <row r="154" spans="1:6" x14ac:dyDescent="0.2">
      <c r="A154" s="18"/>
      <c r="B154" s="17"/>
      <c r="F154" s="11"/>
    </row>
    <row r="155" spans="1:6" x14ac:dyDescent="0.2">
      <c r="A155" s="18"/>
      <c r="B155" s="17"/>
      <c r="F155" s="11"/>
    </row>
    <row r="156" spans="1:6" x14ac:dyDescent="0.2">
      <c r="A156" s="18"/>
      <c r="B156" s="17"/>
      <c r="F156" s="11"/>
    </row>
    <row r="157" spans="1:6" x14ac:dyDescent="0.2">
      <c r="D157" s="59"/>
      <c r="F157" s="11"/>
    </row>
    <row r="158" spans="1:6" x14ac:dyDescent="0.2">
      <c r="A158" s="23"/>
      <c r="B158" s="24"/>
      <c r="D158" s="59"/>
      <c r="F158" s="11"/>
    </row>
    <row r="159" spans="1:6" x14ac:dyDescent="0.2">
      <c r="A159" s="23"/>
      <c r="B159" s="24"/>
      <c r="F159" s="11"/>
    </row>
    <row r="160" spans="1:6" x14ac:dyDescent="0.2">
      <c r="A160" s="5"/>
      <c r="B160" s="21"/>
      <c r="C160" s="98"/>
      <c r="D160" s="59"/>
      <c r="F160" s="11"/>
    </row>
    <row r="161" spans="1:6" x14ac:dyDescent="0.2">
      <c r="A161" s="5"/>
      <c r="B161" s="21"/>
      <c r="C161" s="98"/>
      <c r="D161" s="59"/>
      <c r="F161" s="11"/>
    </row>
    <row r="162" spans="1:6" x14ac:dyDescent="0.2">
      <c r="A162" s="22"/>
      <c r="B162" s="15"/>
      <c r="F162" s="11"/>
    </row>
    <row r="163" spans="1:6" x14ac:dyDescent="0.2">
      <c r="A163" s="22"/>
      <c r="B163" s="15"/>
      <c r="F163" s="11"/>
    </row>
    <row r="164" spans="1:6" x14ac:dyDescent="0.2">
      <c r="A164" s="22"/>
      <c r="B164" s="15"/>
      <c r="F164" s="11"/>
    </row>
    <row r="165" spans="1:6" x14ac:dyDescent="0.2">
      <c r="A165" s="22"/>
      <c r="B165" s="15"/>
      <c r="F165" s="11"/>
    </row>
    <row r="166" spans="1:6" x14ac:dyDescent="0.2">
      <c r="A166" s="22"/>
      <c r="B166" s="15"/>
      <c r="F166" s="11"/>
    </row>
    <row r="167" spans="1:6" x14ac:dyDescent="0.2">
      <c r="A167" s="22"/>
      <c r="B167" s="15"/>
    </row>
    <row r="168" spans="1:6" x14ac:dyDescent="0.2">
      <c r="A168" s="22"/>
      <c r="B168" s="15"/>
    </row>
    <row r="169" spans="1:6" x14ac:dyDescent="0.2">
      <c r="A169" s="22"/>
      <c r="B169" s="15"/>
      <c r="F169" s="26"/>
    </row>
    <row r="170" spans="1:6" x14ac:dyDescent="0.2">
      <c r="A170" s="22"/>
      <c r="B170" s="15"/>
      <c r="F170" s="26"/>
    </row>
    <row r="171" spans="1:6" x14ac:dyDescent="0.2">
      <c r="A171" s="22"/>
      <c r="B171" s="15"/>
      <c r="F171" s="26"/>
    </row>
    <row r="172" spans="1:6" x14ac:dyDescent="0.2">
      <c r="A172" s="22"/>
      <c r="B172" s="15"/>
      <c r="F172" s="26"/>
    </row>
    <row r="173" spans="1:6" x14ac:dyDescent="0.2">
      <c r="A173" s="22"/>
      <c r="B173" s="15"/>
      <c r="F173" s="26"/>
    </row>
    <row r="174" spans="1:6" x14ac:dyDescent="0.2">
      <c r="A174" s="22"/>
      <c r="B174" s="15"/>
      <c r="F174" s="26"/>
    </row>
    <row r="175" spans="1:6" x14ac:dyDescent="0.2">
      <c r="A175" s="22"/>
      <c r="B175" s="15"/>
      <c r="F175" s="26"/>
    </row>
    <row r="176" spans="1:6" x14ac:dyDescent="0.2">
      <c r="D176" s="59"/>
      <c r="F176" s="26"/>
    </row>
    <row r="178" spans="1:6" x14ac:dyDescent="0.2">
      <c r="A178" s="20"/>
      <c r="C178" s="27"/>
      <c r="F178" s="26"/>
    </row>
    <row r="179" spans="1:6" x14ac:dyDescent="0.2">
      <c r="A179" s="20"/>
      <c r="C179" s="27"/>
      <c r="F179" s="26"/>
    </row>
    <row r="180" spans="1:6" x14ac:dyDescent="0.2">
      <c r="A180" s="20"/>
      <c r="C180" s="27"/>
      <c r="F180" s="26"/>
    </row>
    <row r="181" spans="1:6" x14ac:dyDescent="0.2">
      <c r="A181" s="20"/>
      <c r="C181" s="27"/>
      <c r="F181" s="26"/>
    </row>
    <row r="182" spans="1:6" x14ac:dyDescent="0.2">
      <c r="A182" s="20"/>
      <c r="C182" s="27"/>
      <c r="F182" s="26"/>
    </row>
    <row r="183" spans="1:6" x14ac:dyDescent="0.2">
      <c r="A183" s="20"/>
      <c r="C183" s="27"/>
      <c r="F183" s="26"/>
    </row>
    <row r="184" spans="1:6" x14ac:dyDescent="0.2">
      <c r="A184" s="20"/>
      <c r="C184" s="27"/>
      <c r="F184" s="26"/>
    </row>
    <row r="185" spans="1:6" x14ac:dyDescent="0.2">
      <c r="A185" s="20"/>
      <c r="C185" s="27"/>
      <c r="F185" s="26"/>
    </row>
    <row r="186" spans="1:6" x14ac:dyDescent="0.2">
      <c r="A186" s="20"/>
      <c r="C186" s="27"/>
      <c r="F186" s="26"/>
    </row>
    <row r="187" spans="1:6" x14ac:dyDescent="0.2">
      <c r="A187" s="20"/>
      <c r="C187" s="27"/>
      <c r="F187" s="26"/>
    </row>
    <row r="188" spans="1:6" x14ac:dyDescent="0.2">
      <c r="A188" s="20"/>
      <c r="C188" s="27"/>
      <c r="F188" s="26"/>
    </row>
    <row r="189" spans="1:6" x14ac:dyDescent="0.2">
      <c r="A189" s="20"/>
      <c r="C189" s="27"/>
      <c r="F189" s="26"/>
    </row>
    <row r="190" spans="1:6" x14ac:dyDescent="0.2">
      <c r="A190" s="20"/>
      <c r="C190" s="27"/>
      <c r="F190" s="26"/>
    </row>
    <row r="191" spans="1:6" x14ac:dyDescent="0.2">
      <c r="A191" s="20"/>
      <c r="C191" s="27"/>
      <c r="F191" s="26"/>
    </row>
    <row r="192" spans="1:6" x14ac:dyDescent="0.2">
      <c r="A192" s="20"/>
      <c r="C192" s="27"/>
      <c r="F192" s="26"/>
    </row>
    <row r="193" spans="1:6" x14ac:dyDescent="0.2">
      <c r="A193" s="20"/>
      <c r="C193" s="27"/>
      <c r="F193" s="26"/>
    </row>
    <row r="194" spans="1:6" x14ac:dyDescent="0.2">
      <c r="A194" s="20"/>
      <c r="C194" s="27"/>
      <c r="F194" s="26"/>
    </row>
    <row r="195" spans="1:6" x14ac:dyDescent="0.2">
      <c r="A195" s="20"/>
      <c r="C195" s="27"/>
      <c r="F195" s="26"/>
    </row>
    <row r="196" spans="1:6" x14ac:dyDescent="0.2">
      <c r="A196" s="20"/>
      <c r="C196" s="27"/>
      <c r="F196" s="26"/>
    </row>
    <row r="197" spans="1:6" x14ac:dyDescent="0.2">
      <c r="A197" s="20"/>
      <c r="C197" s="27"/>
      <c r="F197" s="26"/>
    </row>
    <row r="198" spans="1:6" x14ac:dyDescent="0.2">
      <c r="A198" s="20"/>
      <c r="C198" s="27"/>
      <c r="F198" s="26"/>
    </row>
    <row r="199" spans="1:6" x14ac:dyDescent="0.2">
      <c r="A199" s="20"/>
      <c r="C199" s="27"/>
      <c r="F199" s="26"/>
    </row>
  </sheetData>
  <mergeCells count="23">
    <mergeCell ref="A73:D73"/>
    <mergeCell ref="A44:D44"/>
    <mergeCell ref="A40:C40"/>
    <mergeCell ref="A4:D4"/>
    <mergeCell ref="A16:D16"/>
    <mergeCell ref="A22:D22"/>
    <mergeCell ref="A25:D25"/>
    <mergeCell ref="A45:D45"/>
    <mergeCell ref="A64:D64"/>
    <mergeCell ref="A65:D65"/>
    <mergeCell ref="A49:D49"/>
    <mergeCell ref="A50:D50"/>
    <mergeCell ref="A53:D53"/>
    <mergeCell ref="A42:C42"/>
    <mergeCell ref="A12:D12"/>
    <mergeCell ref="A1:F1"/>
    <mergeCell ref="A2:F2"/>
    <mergeCell ref="A28:D28"/>
    <mergeCell ref="A37:D37"/>
    <mergeCell ref="A39:D39"/>
    <mergeCell ref="A6:D6"/>
    <mergeCell ref="A14:D14"/>
    <mergeCell ref="A17:D17"/>
  </mergeCells>
  <pageMargins left="0" right="0.7" top="0.75" bottom="0.75" header="0.3" footer="0.3"/>
  <pageSetup orientation="landscape" r:id="rId1"/>
  <headerFoot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zoomScaleNormal="100" workbookViewId="0">
      <selection activeCell="F6" sqref="F6"/>
    </sheetView>
  </sheetViews>
  <sheetFormatPr defaultColWidth="9.140625" defaultRowHeight="15" x14ac:dyDescent="0.2"/>
  <cols>
    <col min="1" max="1" width="36" style="19" customWidth="1"/>
    <col min="2" max="2" width="10.28515625" style="2" customWidth="1"/>
    <col min="3" max="3" width="14" style="44" customWidth="1"/>
    <col min="4" max="4" width="14" style="15" customWidth="1"/>
    <col min="5" max="5" width="15.85546875" style="10" customWidth="1"/>
    <col min="6" max="6" width="35.7109375" style="25" customWidth="1"/>
    <col min="7" max="7" width="11.85546875" style="2" bestFit="1" customWidth="1"/>
    <col min="8" max="16384" width="9.140625" style="2"/>
  </cols>
  <sheetData>
    <row r="1" spans="1:18" s="1" customFormat="1" x14ac:dyDescent="0.2">
      <c r="A1" s="406" t="s">
        <v>0</v>
      </c>
      <c r="B1" s="406"/>
      <c r="C1" s="406"/>
      <c r="D1" s="406"/>
      <c r="E1" s="406"/>
      <c r="F1" s="406"/>
    </row>
    <row r="2" spans="1:18" ht="15.75" x14ac:dyDescent="0.25">
      <c r="A2" s="436" t="s">
        <v>448</v>
      </c>
      <c r="B2" s="437"/>
      <c r="C2" s="437"/>
      <c r="D2" s="437"/>
      <c r="E2" s="437"/>
      <c r="F2" s="438"/>
    </row>
    <row r="3" spans="1:18" ht="26.25" customHeight="1" x14ac:dyDescent="0.2">
      <c r="A3" s="123" t="s">
        <v>1</v>
      </c>
      <c r="B3" s="123" t="s">
        <v>2</v>
      </c>
      <c r="C3" s="124" t="s">
        <v>124</v>
      </c>
      <c r="D3" s="124" t="s">
        <v>142</v>
      </c>
      <c r="E3" s="124" t="s">
        <v>156</v>
      </c>
      <c r="F3" s="124" t="s">
        <v>157</v>
      </c>
      <c r="O3" s="3"/>
      <c r="P3" s="4"/>
      <c r="Q3" s="4"/>
      <c r="R3" s="4"/>
    </row>
    <row r="4" spans="1:18" ht="27" customHeight="1" x14ac:dyDescent="0.2">
      <c r="A4" s="439" t="s">
        <v>322</v>
      </c>
      <c r="B4" s="440"/>
      <c r="C4" s="440"/>
      <c r="D4" s="441"/>
      <c r="E4" s="93"/>
      <c r="F4" s="92"/>
      <c r="O4" s="3"/>
      <c r="P4" s="4"/>
      <c r="Q4" s="4"/>
      <c r="R4" s="4"/>
    </row>
    <row r="5" spans="1:18" ht="62.25" customHeight="1" x14ac:dyDescent="0.2">
      <c r="A5" s="128" t="s">
        <v>446</v>
      </c>
      <c r="B5" s="63"/>
      <c r="C5" s="63">
        <v>1</v>
      </c>
      <c r="D5" s="257">
        <v>495774.1</v>
      </c>
      <c r="E5" s="93">
        <f>C5*D5</f>
        <v>495774.1</v>
      </c>
      <c r="F5" s="207" t="s">
        <v>361</v>
      </c>
      <c r="O5" s="3"/>
      <c r="P5" s="4"/>
      <c r="Q5" s="4"/>
      <c r="R5" s="4"/>
    </row>
    <row r="6" spans="1:18" s="107" customFormat="1" ht="27" customHeight="1" x14ac:dyDescent="0.2">
      <c r="A6" s="128" t="s">
        <v>447</v>
      </c>
      <c r="B6" s="63"/>
      <c r="C6" s="63">
        <v>1</v>
      </c>
      <c r="D6" s="150">
        <v>180000</v>
      </c>
      <c r="E6" s="151">
        <f>C6*D6</f>
        <v>180000</v>
      </c>
      <c r="F6" s="114" t="s">
        <v>341</v>
      </c>
      <c r="G6" s="2"/>
      <c r="O6" s="110"/>
      <c r="P6" s="111"/>
      <c r="Q6" s="111"/>
      <c r="R6" s="111"/>
    </row>
    <row r="7" spans="1:18" s="107" customFormat="1" ht="48" customHeight="1" x14ac:dyDescent="0.2">
      <c r="A7" s="128" t="s">
        <v>323</v>
      </c>
      <c r="B7" s="63"/>
      <c r="C7" s="63"/>
      <c r="D7" s="150">
        <v>270000</v>
      </c>
      <c r="E7" s="151">
        <v>270000</v>
      </c>
      <c r="F7" s="114" t="s">
        <v>341</v>
      </c>
      <c r="G7" s="2"/>
      <c r="O7" s="110"/>
      <c r="P7" s="111"/>
      <c r="Q7" s="111"/>
      <c r="R7" s="111"/>
    </row>
    <row r="8" spans="1:18" s="107" customFormat="1" ht="27" customHeight="1" x14ac:dyDescent="0.2">
      <c r="A8" s="439" t="s">
        <v>324</v>
      </c>
      <c r="B8" s="440"/>
      <c r="C8" s="440"/>
      <c r="D8" s="441"/>
      <c r="E8" s="151"/>
      <c r="F8" s="114"/>
      <c r="G8" s="2"/>
      <c r="O8" s="110"/>
      <c r="P8" s="111"/>
      <c r="Q8" s="111"/>
      <c r="R8" s="111"/>
    </row>
    <row r="9" spans="1:18" s="107" customFormat="1" ht="40.5" customHeight="1" x14ac:dyDescent="0.2">
      <c r="A9" s="128" t="s">
        <v>445</v>
      </c>
      <c r="B9" s="63"/>
      <c r="C9" s="63">
        <v>1</v>
      </c>
      <c r="D9" s="257">
        <v>50496</v>
      </c>
      <c r="E9" s="151">
        <f>C9*D9</f>
        <v>50496</v>
      </c>
      <c r="F9" s="114" t="s">
        <v>342</v>
      </c>
      <c r="G9" s="2"/>
      <c r="O9" s="110"/>
      <c r="P9" s="111"/>
      <c r="Q9" s="111"/>
      <c r="R9" s="111"/>
    </row>
    <row r="10" spans="1:18" ht="15.75" x14ac:dyDescent="0.25">
      <c r="A10" s="72"/>
      <c r="B10" s="69"/>
      <c r="C10" s="68"/>
      <c r="D10" s="71"/>
      <c r="E10" s="94">
        <f>SUM(E5:E9)</f>
        <v>996270.1</v>
      </c>
      <c r="F10" s="61"/>
    </row>
    <row r="11" spans="1:18" x14ac:dyDescent="0.2">
      <c r="A11" s="16"/>
      <c r="B11" s="15"/>
      <c r="C11" s="73"/>
      <c r="D11" s="10"/>
      <c r="E11" s="21"/>
      <c r="F11" s="26"/>
    </row>
    <row r="12" spans="1:18" x14ac:dyDescent="0.2">
      <c r="A12" s="11"/>
      <c r="C12" s="73"/>
      <c r="D12" s="10"/>
      <c r="E12" s="21"/>
      <c r="F12" s="109"/>
    </row>
    <row r="13" spans="1:18" x14ac:dyDescent="0.2">
      <c r="A13" s="11"/>
      <c r="F13" s="11"/>
    </row>
    <row r="14" spans="1:18" x14ac:dyDescent="0.2">
      <c r="A14" s="26"/>
      <c r="C14" s="43"/>
      <c r="D14" s="2"/>
      <c r="E14" s="21"/>
      <c r="F14" s="26"/>
    </row>
    <row r="15" spans="1:18" x14ac:dyDescent="0.2">
      <c r="A15" s="26"/>
      <c r="C15" s="43"/>
      <c r="D15" s="2"/>
      <c r="E15" s="21"/>
      <c r="F15" s="26"/>
    </row>
    <row r="16" spans="1:18" x14ac:dyDescent="0.2">
      <c r="A16" s="26"/>
      <c r="C16" s="43"/>
      <c r="D16" s="2"/>
      <c r="E16" s="21"/>
      <c r="F16" s="26"/>
    </row>
    <row r="17" spans="1:6" x14ac:dyDescent="0.2">
      <c r="A17" s="26"/>
      <c r="C17" s="43"/>
      <c r="D17" s="2"/>
      <c r="E17" s="21"/>
      <c r="F17" s="26"/>
    </row>
    <row r="18" spans="1:6" x14ac:dyDescent="0.2">
      <c r="A18" s="26"/>
      <c r="C18" s="43"/>
      <c r="D18" s="2"/>
      <c r="E18" s="21"/>
      <c r="F18" s="26"/>
    </row>
    <row r="19" spans="1:6" x14ac:dyDescent="0.2">
      <c r="A19" s="26"/>
      <c r="C19" s="43"/>
      <c r="D19" s="2"/>
      <c r="E19" s="21"/>
      <c r="F19" s="26"/>
    </row>
    <row r="20" spans="1:6" x14ac:dyDescent="0.2">
      <c r="A20" s="26"/>
      <c r="C20" s="43"/>
      <c r="D20" s="2"/>
      <c r="E20" s="21"/>
      <c r="F20" s="26"/>
    </row>
    <row r="21" spans="1:6" x14ac:dyDescent="0.2">
      <c r="A21" s="26"/>
      <c r="C21" s="43"/>
      <c r="D21" s="2"/>
      <c r="E21" s="21"/>
      <c r="F21" s="26"/>
    </row>
    <row r="22" spans="1:6" x14ac:dyDescent="0.2">
      <c r="A22" s="26"/>
      <c r="C22" s="43"/>
      <c r="D22" s="2"/>
      <c r="E22" s="21"/>
      <c r="F22" s="26"/>
    </row>
    <row r="23" spans="1:6" x14ac:dyDescent="0.2">
      <c r="A23" s="26"/>
      <c r="C23" s="43"/>
      <c r="D23" s="2"/>
      <c r="E23" s="21"/>
      <c r="F23" s="26"/>
    </row>
    <row r="24" spans="1:6" x14ac:dyDescent="0.2">
      <c r="A24" s="26"/>
      <c r="C24" s="43"/>
      <c r="D24" s="2"/>
      <c r="E24" s="21"/>
      <c r="F24" s="26"/>
    </row>
    <row r="25" spans="1:6" x14ac:dyDescent="0.2">
      <c r="A25" s="26"/>
      <c r="C25" s="43"/>
      <c r="D25" s="2"/>
      <c r="E25" s="21"/>
      <c r="F25" s="26"/>
    </row>
    <row r="26" spans="1:6" x14ac:dyDescent="0.2">
      <c r="A26" s="26"/>
      <c r="C26" s="43"/>
      <c r="D26" s="2"/>
      <c r="E26" s="21"/>
      <c r="F26" s="26"/>
    </row>
    <row r="27" spans="1:6" x14ac:dyDescent="0.2">
      <c r="A27" s="20"/>
      <c r="C27" s="43"/>
      <c r="D27" s="2"/>
      <c r="E27" s="21"/>
      <c r="F27" s="26"/>
    </row>
    <row r="28" spans="1:6" x14ac:dyDescent="0.2">
      <c r="A28" s="20"/>
      <c r="C28" s="43"/>
      <c r="D28" s="2"/>
      <c r="E28" s="21"/>
      <c r="F28" s="26"/>
    </row>
    <row r="29" spans="1:6" x14ac:dyDescent="0.2">
      <c r="A29" s="20"/>
      <c r="C29" s="43"/>
      <c r="D29" s="2"/>
      <c r="E29" s="21"/>
      <c r="F29" s="26"/>
    </row>
    <row r="30" spans="1:6" x14ac:dyDescent="0.2">
      <c r="A30" s="20"/>
      <c r="C30" s="43"/>
      <c r="D30" s="2"/>
      <c r="E30" s="21"/>
      <c r="F30" s="26"/>
    </row>
    <row r="31" spans="1:6" x14ac:dyDescent="0.2">
      <c r="A31" s="20"/>
      <c r="C31" s="43"/>
      <c r="D31" s="2"/>
      <c r="E31" s="21"/>
      <c r="F31" s="26"/>
    </row>
    <row r="32" spans="1:6" x14ac:dyDescent="0.2">
      <c r="A32" s="20"/>
      <c r="C32" s="43"/>
      <c r="D32" s="2"/>
      <c r="E32" s="21"/>
      <c r="F32" s="26"/>
    </row>
    <row r="33" spans="1:6" x14ac:dyDescent="0.2">
      <c r="A33" s="20"/>
      <c r="C33" s="43"/>
      <c r="D33" s="2"/>
      <c r="E33" s="21"/>
      <c r="F33" s="26"/>
    </row>
    <row r="34" spans="1:6" x14ac:dyDescent="0.2">
      <c r="A34" s="20"/>
      <c r="C34" s="43"/>
      <c r="D34" s="2"/>
      <c r="E34" s="21"/>
      <c r="F34" s="26"/>
    </row>
    <row r="35" spans="1:6" x14ac:dyDescent="0.2">
      <c r="A35" s="20"/>
      <c r="C35" s="43"/>
      <c r="D35" s="2"/>
      <c r="E35" s="21"/>
      <c r="F35" s="26"/>
    </row>
  </sheetData>
  <mergeCells count="4">
    <mergeCell ref="A1:F1"/>
    <mergeCell ref="A2:F2"/>
    <mergeCell ref="A4:D4"/>
    <mergeCell ref="A8:D8"/>
  </mergeCells>
  <pageMargins left="0.25" right="0.25" top="0.75" bottom="0.75" header="0.3" footer="0.3"/>
  <pageSetup orientation="landscape" r:id="rId1"/>
  <headerFoot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view="pageLayout" zoomScaleNormal="100" workbookViewId="0">
      <selection sqref="A1:F1"/>
    </sheetView>
  </sheetViews>
  <sheetFormatPr defaultColWidth="9.140625" defaultRowHeight="14.25" x14ac:dyDescent="0.2"/>
  <cols>
    <col min="1" max="1" width="27" style="19" customWidth="1"/>
    <col min="2" max="2" width="10.28515625" style="26" customWidth="1"/>
    <col min="3" max="3" width="9.5703125" style="26" customWidth="1"/>
    <col min="4" max="4" width="15.28515625" style="26" customWidth="1"/>
    <col min="5" max="5" width="14.7109375" style="185" customWidth="1"/>
    <col min="6" max="6" width="40.85546875" style="25" customWidth="1"/>
    <col min="7" max="16384" width="9.140625" style="26"/>
  </cols>
  <sheetData>
    <row r="1" spans="1:16" s="179" customFormat="1" x14ac:dyDescent="0.2">
      <c r="A1" s="406" t="s">
        <v>0</v>
      </c>
      <c r="B1" s="406"/>
      <c r="C1" s="406"/>
      <c r="D1" s="406"/>
      <c r="E1" s="406"/>
      <c r="F1" s="411"/>
      <c r="G1" s="26"/>
    </row>
    <row r="2" spans="1:16" s="2" customFormat="1" ht="15.75" x14ac:dyDescent="0.25">
      <c r="A2" s="444" t="s">
        <v>463</v>
      </c>
      <c r="B2" s="445"/>
      <c r="C2" s="445"/>
      <c r="D2" s="445"/>
      <c r="E2" s="445"/>
      <c r="F2" s="446"/>
    </row>
    <row r="3" spans="1:16" ht="29.25" customHeight="1" x14ac:dyDescent="0.2">
      <c r="A3" s="34" t="s">
        <v>362</v>
      </c>
      <c r="B3" s="34" t="s">
        <v>143</v>
      </c>
      <c r="C3" s="34" t="s">
        <v>124</v>
      </c>
      <c r="D3" s="34" t="s">
        <v>142</v>
      </c>
      <c r="E3" s="70" t="s">
        <v>223</v>
      </c>
      <c r="F3" s="33" t="s">
        <v>5</v>
      </c>
      <c r="M3" s="177"/>
      <c r="N3" s="178"/>
      <c r="O3" s="178"/>
      <c r="P3" s="178"/>
    </row>
    <row r="4" spans="1:16" ht="23.25" customHeight="1" x14ac:dyDescent="0.2">
      <c r="A4" s="442" t="s">
        <v>92</v>
      </c>
      <c r="B4" s="442"/>
      <c r="C4" s="442"/>
      <c r="D4" s="442"/>
      <c r="E4" s="442"/>
      <c r="F4" s="442"/>
      <c r="M4" s="177"/>
      <c r="N4" s="178"/>
      <c r="O4" s="178"/>
      <c r="P4" s="178"/>
    </row>
    <row r="5" spans="1:16" ht="18.75" customHeight="1" x14ac:dyDescent="0.2">
      <c r="A5" s="443" t="s">
        <v>372</v>
      </c>
      <c r="B5" s="443"/>
      <c r="C5" s="443"/>
      <c r="D5" s="443"/>
      <c r="E5" s="443"/>
      <c r="F5" s="443"/>
      <c r="M5" s="177"/>
      <c r="N5" s="178"/>
      <c r="O5" s="178"/>
      <c r="P5" s="178"/>
    </row>
    <row r="6" spans="1:16" ht="58.5" customHeight="1" x14ac:dyDescent="0.25">
      <c r="A6" s="40" t="s">
        <v>296</v>
      </c>
      <c r="B6" s="41">
        <v>2210709</v>
      </c>
      <c r="C6" s="115">
        <v>1</v>
      </c>
      <c r="D6" s="144">
        <v>9760</v>
      </c>
      <c r="E6" s="89">
        <f>D6*C6</f>
        <v>9760</v>
      </c>
      <c r="F6" s="180" t="s">
        <v>241</v>
      </c>
      <c r="M6" s="177"/>
      <c r="N6" s="178"/>
      <c r="O6" s="178"/>
      <c r="P6" s="178"/>
    </row>
    <row r="7" spans="1:16" ht="44.25" customHeight="1" x14ac:dyDescent="0.25">
      <c r="A7" s="40" t="s">
        <v>101</v>
      </c>
      <c r="B7" s="41">
        <v>2210509</v>
      </c>
      <c r="C7" s="115">
        <v>1</v>
      </c>
      <c r="D7" s="144">
        <v>9380</v>
      </c>
      <c r="E7" s="89">
        <f>D7*C7</f>
        <v>9380</v>
      </c>
      <c r="F7" s="180" t="s">
        <v>242</v>
      </c>
      <c r="M7" s="177"/>
      <c r="N7" s="178"/>
      <c r="O7" s="178"/>
      <c r="P7" s="178"/>
    </row>
    <row r="8" spans="1:16" ht="37.5" customHeight="1" x14ac:dyDescent="0.25">
      <c r="A8" s="40" t="s">
        <v>297</v>
      </c>
      <c r="B8" s="41">
        <v>2210708</v>
      </c>
      <c r="C8" s="115">
        <v>1</v>
      </c>
      <c r="D8" s="144">
        <v>25000</v>
      </c>
      <c r="E8" s="89">
        <f>D8*C8</f>
        <v>25000</v>
      </c>
      <c r="F8" s="180" t="s">
        <v>103</v>
      </c>
      <c r="M8" s="177"/>
      <c r="N8" s="178"/>
      <c r="O8" s="178"/>
      <c r="P8" s="178"/>
    </row>
    <row r="9" spans="1:16" ht="32.25" customHeight="1" x14ac:dyDescent="0.25">
      <c r="A9" s="40" t="s">
        <v>298</v>
      </c>
      <c r="B9" s="41">
        <v>2821009</v>
      </c>
      <c r="C9" s="115">
        <v>1</v>
      </c>
      <c r="D9" s="144">
        <v>10000</v>
      </c>
      <c r="E9" s="89">
        <f t="shared" ref="E9:E16" si="0">D9*C9</f>
        <v>10000</v>
      </c>
      <c r="F9" s="180" t="s">
        <v>243</v>
      </c>
      <c r="M9" s="177"/>
      <c r="N9" s="178"/>
      <c r="O9" s="178"/>
      <c r="P9" s="178"/>
    </row>
    <row r="10" spans="1:16" ht="30.75" customHeight="1" x14ac:dyDescent="0.25">
      <c r="A10" s="40" t="s">
        <v>299</v>
      </c>
      <c r="B10" s="41">
        <v>2821009</v>
      </c>
      <c r="C10" s="41">
        <v>1</v>
      </c>
      <c r="D10" s="144">
        <v>4000</v>
      </c>
      <c r="E10" s="45">
        <f t="shared" si="0"/>
        <v>4000</v>
      </c>
      <c r="F10" s="40" t="s">
        <v>244</v>
      </c>
      <c r="M10" s="177"/>
      <c r="N10" s="178"/>
      <c r="O10" s="178"/>
      <c r="P10" s="178"/>
    </row>
    <row r="11" spans="1:16" ht="43.5" customHeight="1" x14ac:dyDescent="0.25">
      <c r="A11" s="40" t="s">
        <v>300</v>
      </c>
      <c r="B11" s="41">
        <v>2210404</v>
      </c>
      <c r="C11" s="41">
        <v>1</v>
      </c>
      <c r="D11" s="144">
        <v>50000</v>
      </c>
      <c r="E11" s="89">
        <f t="shared" si="0"/>
        <v>50000</v>
      </c>
      <c r="F11" s="180" t="s">
        <v>308</v>
      </c>
      <c r="M11" s="177"/>
      <c r="N11" s="178"/>
      <c r="O11" s="178"/>
      <c r="P11" s="178"/>
    </row>
    <row r="12" spans="1:16" ht="27" customHeight="1" x14ac:dyDescent="0.25">
      <c r="A12" s="40" t="s">
        <v>301</v>
      </c>
      <c r="B12" s="41">
        <v>2821009</v>
      </c>
      <c r="C12" s="41">
        <v>1</v>
      </c>
      <c r="D12" s="144">
        <v>21360</v>
      </c>
      <c r="E12" s="89">
        <f t="shared" si="0"/>
        <v>21360</v>
      </c>
      <c r="F12" s="180" t="s">
        <v>104</v>
      </c>
      <c r="M12" s="177"/>
      <c r="N12" s="178"/>
      <c r="O12" s="178"/>
      <c r="P12" s="178"/>
    </row>
    <row r="13" spans="1:16" ht="24" customHeight="1" x14ac:dyDescent="0.25">
      <c r="A13" s="40" t="s">
        <v>302</v>
      </c>
      <c r="B13" s="41">
        <v>2821009</v>
      </c>
      <c r="C13" s="41">
        <v>1</v>
      </c>
      <c r="D13" s="144">
        <v>10000</v>
      </c>
      <c r="E13" s="45">
        <f t="shared" si="0"/>
        <v>10000</v>
      </c>
      <c r="F13" s="180" t="s">
        <v>105</v>
      </c>
      <c r="M13" s="177"/>
      <c r="N13" s="178"/>
      <c r="O13" s="178"/>
      <c r="P13" s="178"/>
    </row>
    <row r="14" spans="1:16" ht="17.25" customHeight="1" x14ac:dyDescent="0.25">
      <c r="A14" s="40" t="s">
        <v>303</v>
      </c>
      <c r="B14" s="41">
        <v>2821009</v>
      </c>
      <c r="C14" s="41">
        <v>1</v>
      </c>
      <c r="D14" s="144">
        <v>50000</v>
      </c>
      <c r="E14" s="45">
        <f t="shared" si="0"/>
        <v>50000</v>
      </c>
      <c r="F14" s="180" t="s">
        <v>106</v>
      </c>
      <c r="M14" s="177"/>
      <c r="N14" s="178"/>
      <c r="O14" s="178"/>
      <c r="P14" s="178"/>
    </row>
    <row r="15" spans="1:16" ht="28.5" customHeight="1" x14ac:dyDescent="0.25">
      <c r="A15" s="40" t="s">
        <v>304</v>
      </c>
      <c r="B15" s="63">
        <v>2821009</v>
      </c>
      <c r="C15" s="63">
        <v>1</v>
      </c>
      <c r="D15" s="144">
        <v>15000</v>
      </c>
      <c r="E15" s="79">
        <f t="shared" si="0"/>
        <v>15000</v>
      </c>
      <c r="F15" s="40" t="s">
        <v>309</v>
      </c>
      <c r="M15" s="177"/>
      <c r="N15" s="178"/>
      <c r="O15" s="178"/>
      <c r="P15" s="178"/>
    </row>
    <row r="16" spans="1:16" ht="38.25" customHeight="1" x14ac:dyDescent="0.25">
      <c r="A16" s="40" t="s">
        <v>305</v>
      </c>
      <c r="B16" s="41">
        <v>2821009</v>
      </c>
      <c r="C16" s="41">
        <v>1</v>
      </c>
      <c r="D16" s="144">
        <v>120000</v>
      </c>
      <c r="E16" s="45">
        <f t="shared" si="0"/>
        <v>120000</v>
      </c>
      <c r="F16" s="180" t="s">
        <v>245</v>
      </c>
      <c r="M16" s="177"/>
      <c r="N16" s="178"/>
      <c r="O16" s="178"/>
      <c r="P16" s="178"/>
    </row>
    <row r="17" spans="1:16" ht="34.5" customHeight="1" x14ac:dyDescent="0.25">
      <c r="A17" s="40" t="s">
        <v>311</v>
      </c>
      <c r="B17" s="41">
        <v>2210711</v>
      </c>
      <c r="C17" s="181">
        <v>1</v>
      </c>
      <c r="D17" s="144">
        <v>4000</v>
      </c>
      <c r="E17" s="78">
        <f>D17*C17</f>
        <v>4000</v>
      </c>
      <c r="F17" s="40" t="s">
        <v>246</v>
      </c>
      <c r="M17" s="177"/>
      <c r="N17" s="178"/>
      <c r="O17" s="178"/>
      <c r="P17" s="178"/>
    </row>
    <row r="18" spans="1:16" ht="42" customHeight="1" x14ac:dyDescent="0.25">
      <c r="A18" s="40" t="s">
        <v>306</v>
      </c>
      <c r="B18" s="41">
        <v>2821010</v>
      </c>
      <c r="C18" s="130">
        <v>1</v>
      </c>
      <c r="D18" s="144">
        <v>1500</v>
      </c>
      <c r="E18" s="45">
        <f>D18*C18</f>
        <v>1500</v>
      </c>
      <c r="F18" s="180" t="s">
        <v>247</v>
      </c>
      <c r="M18" s="177"/>
      <c r="N18" s="178"/>
      <c r="O18" s="178"/>
      <c r="P18" s="178"/>
    </row>
    <row r="19" spans="1:16" ht="34.5" customHeight="1" x14ac:dyDescent="0.25">
      <c r="A19" s="40" t="s">
        <v>307</v>
      </c>
      <c r="B19" s="41">
        <v>2210711</v>
      </c>
      <c r="C19" s="32">
        <v>1</v>
      </c>
      <c r="D19" s="144">
        <v>20000</v>
      </c>
      <c r="E19" s="89">
        <f>D19*C19</f>
        <v>20000</v>
      </c>
      <c r="F19" s="180" t="s">
        <v>246</v>
      </c>
      <c r="M19" s="177"/>
      <c r="N19" s="178"/>
      <c r="O19" s="178"/>
      <c r="P19" s="178"/>
    </row>
    <row r="20" spans="1:16" ht="18.75" customHeight="1" x14ac:dyDescent="0.2">
      <c r="A20" s="188"/>
      <c r="B20" s="100"/>
      <c r="C20" s="100"/>
      <c r="D20" s="100"/>
      <c r="E20" s="182">
        <f>SUM(E6:E19)</f>
        <v>350000</v>
      </c>
      <c r="F20" s="8"/>
      <c r="M20" s="177"/>
      <c r="N20" s="178"/>
      <c r="O20" s="178"/>
      <c r="P20" s="178"/>
    </row>
    <row r="21" spans="1:16" x14ac:dyDescent="0.2">
      <c r="A21" s="11"/>
      <c r="E21" s="183"/>
      <c r="F21" s="11"/>
    </row>
    <row r="22" spans="1:16" x14ac:dyDescent="0.2">
      <c r="A22" s="11"/>
      <c r="E22" s="183"/>
      <c r="F22" s="11"/>
    </row>
    <row r="23" spans="1:16" x14ac:dyDescent="0.2">
      <c r="A23" s="100"/>
      <c r="B23" s="184"/>
      <c r="C23" s="184"/>
      <c r="D23" s="184"/>
      <c r="E23" s="183"/>
      <c r="F23" s="11"/>
    </row>
    <row r="24" spans="1:16" x14ac:dyDescent="0.2">
      <c r="A24" s="11"/>
      <c r="E24" s="183"/>
      <c r="F24" s="11"/>
    </row>
    <row r="25" spans="1:16" x14ac:dyDescent="0.2">
      <c r="A25" s="11"/>
      <c r="E25" s="183"/>
      <c r="F25" s="11"/>
    </row>
    <row r="26" spans="1:16" x14ac:dyDescent="0.2">
      <c r="A26" s="26"/>
      <c r="E26" s="183"/>
      <c r="F26" s="11"/>
    </row>
    <row r="27" spans="1:16" x14ac:dyDescent="0.2">
      <c r="A27" s="26"/>
      <c r="E27" s="183"/>
      <c r="F27" s="11"/>
    </row>
    <row r="28" spans="1:16" x14ac:dyDescent="0.2">
      <c r="A28" s="26"/>
      <c r="E28" s="183"/>
      <c r="F28" s="11"/>
    </row>
    <row r="29" spans="1:16" x14ac:dyDescent="0.2">
      <c r="A29" s="26"/>
      <c r="E29" s="183"/>
      <c r="F29" s="11"/>
    </row>
    <row r="30" spans="1:16" x14ac:dyDescent="0.2">
      <c r="A30" s="26"/>
      <c r="E30" s="183"/>
      <c r="F30" s="11"/>
    </row>
    <row r="31" spans="1:16" x14ac:dyDescent="0.2">
      <c r="A31" s="26"/>
      <c r="E31" s="183"/>
      <c r="F31" s="11"/>
    </row>
    <row r="32" spans="1:16" x14ac:dyDescent="0.2">
      <c r="A32" s="26"/>
      <c r="E32" s="183"/>
      <c r="F32" s="11"/>
    </row>
    <row r="33" spans="1:6" x14ac:dyDescent="0.2">
      <c r="A33" s="26"/>
      <c r="E33" s="183"/>
      <c r="F33" s="11"/>
    </row>
    <row r="34" spans="1:6" x14ac:dyDescent="0.2">
      <c r="A34" s="26"/>
      <c r="E34" s="183"/>
      <c r="F34" s="11"/>
    </row>
    <row r="35" spans="1:6" x14ac:dyDescent="0.2">
      <c r="A35" s="26"/>
      <c r="E35" s="183"/>
      <c r="F35" s="11"/>
    </row>
    <row r="36" spans="1:6" x14ac:dyDescent="0.2">
      <c r="A36" s="26"/>
      <c r="E36" s="183"/>
      <c r="F36" s="11"/>
    </row>
    <row r="37" spans="1:6" x14ac:dyDescent="0.2">
      <c r="A37" s="26"/>
      <c r="E37" s="183"/>
      <c r="F37" s="12"/>
    </row>
    <row r="38" spans="1:6" x14ac:dyDescent="0.2">
      <c r="A38" s="26"/>
      <c r="E38" s="183"/>
      <c r="F38" s="12"/>
    </row>
    <row r="39" spans="1:6" x14ac:dyDescent="0.2">
      <c r="A39" s="26"/>
      <c r="E39" s="183"/>
      <c r="F39" s="12"/>
    </row>
    <row r="40" spans="1:6" x14ac:dyDescent="0.2">
      <c r="A40" s="26"/>
      <c r="E40" s="183"/>
      <c r="F40" s="12"/>
    </row>
    <row r="41" spans="1:6" x14ac:dyDescent="0.2">
      <c r="A41" s="26"/>
      <c r="E41" s="183"/>
      <c r="F41" s="12"/>
    </row>
    <row r="42" spans="1:6" x14ac:dyDescent="0.2">
      <c r="A42" s="16"/>
      <c r="B42" s="185"/>
      <c r="C42" s="185"/>
      <c r="D42" s="185"/>
      <c r="E42" s="183"/>
      <c r="F42" s="12"/>
    </row>
    <row r="43" spans="1:6" x14ac:dyDescent="0.2">
      <c r="A43" s="12"/>
      <c r="B43" s="109"/>
      <c r="C43" s="109"/>
      <c r="D43" s="109"/>
      <c r="E43" s="183"/>
      <c r="F43" s="11"/>
    </row>
    <row r="44" spans="1:6" x14ac:dyDescent="0.2">
      <c r="A44" s="12"/>
      <c r="B44" s="109"/>
      <c r="C44" s="109"/>
      <c r="D44" s="109"/>
      <c r="E44" s="183"/>
      <c r="F44" s="11"/>
    </row>
    <row r="45" spans="1:6" x14ac:dyDescent="0.2">
      <c r="A45" s="12"/>
      <c r="B45" s="109"/>
      <c r="C45" s="109"/>
      <c r="D45" s="109"/>
      <c r="E45" s="183"/>
      <c r="F45" s="11"/>
    </row>
    <row r="46" spans="1:6" x14ac:dyDescent="0.2">
      <c r="A46" s="11"/>
      <c r="E46" s="183"/>
      <c r="F46" s="11"/>
    </row>
    <row r="47" spans="1:6" x14ac:dyDescent="0.2">
      <c r="A47" s="187"/>
      <c r="B47" s="186"/>
      <c r="C47" s="186"/>
      <c r="D47" s="186"/>
      <c r="E47" s="183"/>
      <c r="F47" s="11"/>
    </row>
    <row r="48" spans="1:6" x14ac:dyDescent="0.2">
      <c r="A48" s="187"/>
      <c r="B48" s="186"/>
      <c r="C48" s="186"/>
      <c r="D48" s="186"/>
      <c r="E48" s="183"/>
      <c r="F48" s="11"/>
    </row>
    <row r="49" spans="1:6" x14ac:dyDescent="0.2">
      <c r="A49" s="100"/>
      <c r="B49" s="184"/>
      <c r="C49" s="184"/>
      <c r="D49" s="184"/>
      <c r="E49" s="183"/>
      <c r="F49" s="11"/>
    </row>
    <row r="50" spans="1:6" x14ac:dyDescent="0.2">
      <c r="A50" s="5"/>
      <c r="B50" s="184"/>
      <c r="C50" s="184"/>
      <c r="D50" s="184"/>
      <c r="E50" s="183"/>
      <c r="F50" s="11"/>
    </row>
    <row r="51" spans="1:6" x14ac:dyDescent="0.2">
      <c r="A51" s="22"/>
      <c r="B51" s="185"/>
      <c r="C51" s="185"/>
      <c r="D51" s="185"/>
      <c r="E51" s="183"/>
      <c r="F51" s="11"/>
    </row>
    <row r="52" spans="1:6" x14ac:dyDescent="0.2">
      <c r="A52" s="22"/>
      <c r="B52" s="185"/>
      <c r="C52" s="185"/>
      <c r="D52" s="185"/>
      <c r="E52" s="183"/>
      <c r="F52" s="11"/>
    </row>
    <row r="53" spans="1:6" x14ac:dyDescent="0.2">
      <c r="A53" s="22"/>
      <c r="B53" s="185"/>
      <c r="C53" s="185"/>
      <c r="D53" s="185"/>
      <c r="E53" s="183"/>
      <c r="F53" s="11"/>
    </row>
    <row r="54" spans="1:6" x14ac:dyDescent="0.2">
      <c r="A54" s="22"/>
      <c r="B54" s="185"/>
      <c r="C54" s="185"/>
      <c r="D54" s="185"/>
      <c r="E54" s="183"/>
      <c r="F54" s="11"/>
    </row>
    <row r="55" spans="1:6" x14ac:dyDescent="0.2">
      <c r="A55" s="22"/>
      <c r="B55" s="185"/>
      <c r="C55" s="185"/>
      <c r="D55" s="185"/>
      <c r="E55" s="183"/>
      <c r="F55" s="11"/>
    </row>
    <row r="56" spans="1:6" x14ac:dyDescent="0.2">
      <c r="A56" s="22"/>
      <c r="B56" s="185"/>
      <c r="C56" s="185"/>
      <c r="D56" s="185"/>
      <c r="E56" s="183"/>
    </row>
    <row r="57" spans="1:6" x14ac:dyDescent="0.2">
      <c r="A57" s="22"/>
      <c r="B57" s="185"/>
      <c r="C57" s="185"/>
      <c r="D57" s="185"/>
      <c r="E57" s="183"/>
    </row>
    <row r="58" spans="1:6" x14ac:dyDescent="0.2">
      <c r="A58" s="22"/>
      <c r="B58" s="185"/>
      <c r="C58" s="185"/>
      <c r="D58" s="185"/>
      <c r="E58" s="183"/>
      <c r="F58" s="26"/>
    </row>
    <row r="59" spans="1:6" x14ac:dyDescent="0.2">
      <c r="A59" s="22"/>
      <c r="B59" s="185"/>
      <c r="C59" s="185"/>
      <c r="D59" s="185"/>
      <c r="E59" s="183"/>
      <c r="F59" s="26"/>
    </row>
    <row r="60" spans="1:6" x14ac:dyDescent="0.2">
      <c r="A60" s="22"/>
      <c r="B60" s="185"/>
      <c r="C60" s="185"/>
      <c r="D60" s="185"/>
      <c r="E60" s="183"/>
      <c r="F60" s="26"/>
    </row>
    <row r="61" spans="1:6" x14ac:dyDescent="0.2">
      <c r="A61" s="22"/>
      <c r="B61" s="185"/>
      <c r="C61" s="185"/>
      <c r="D61" s="185"/>
      <c r="E61" s="183"/>
      <c r="F61" s="26"/>
    </row>
    <row r="62" spans="1:6" x14ac:dyDescent="0.2">
      <c r="A62" s="22"/>
      <c r="B62" s="185"/>
      <c r="C62" s="185"/>
      <c r="D62" s="185"/>
      <c r="E62" s="183"/>
      <c r="F62" s="26"/>
    </row>
    <row r="63" spans="1:6" x14ac:dyDescent="0.2">
      <c r="A63" s="22"/>
      <c r="B63" s="185"/>
      <c r="C63" s="185"/>
      <c r="D63" s="185"/>
      <c r="E63" s="183"/>
      <c r="F63" s="26"/>
    </row>
    <row r="64" spans="1:6" x14ac:dyDescent="0.2">
      <c r="A64" s="22"/>
      <c r="B64" s="185"/>
      <c r="C64" s="185"/>
      <c r="D64" s="185"/>
      <c r="E64" s="183"/>
      <c r="F64" s="26"/>
    </row>
    <row r="65" spans="1:6" x14ac:dyDescent="0.2">
      <c r="E65" s="183"/>
      <c r="F65" s="26"/>
    </row>
    <row r="67" spans="1:6" x14ac:dyDescent="0.2">
      <c r="A67" s="20"/>
      <c r="E67" s="26"/>
      <c r="F67" s="26"/>
    </row>
    <row r="68" spans="1:6" x14ac:dyDescent="0.2">
      <c r="A68" s="20"/>
      <c r="E68" s="26"/>
      <c r="F68" s="26"/>
    </row>
    <row r="69" spans="1:6" x14ac:dyDescent="0.2">
      <c r="A69" s="20"/>
      <c r="E69" s="26"/>
      <c r="F69" s="26"/>
    </row>
    <row r="70" spans="1:6" x14ac:dyDescent="0.2">
      <c r="A70" s="20"/>
      <c r="E70" s="26"/>
      <c r="F70" s="26"/>
    </row>
    <row r="71" spans="1:6" x14ac:dyDescent="0.2">
      <c r="A71" s="20"/>
      <c r="E71" s="26"/>
      <c r="F71" s="26"/>
    </row>
    <row r="72" spans="1:6" x14ac:dyDescent="0.2">
      <c r="A72" s="20"/>
      <c r="E72" s="26"/>
      <c r="F72" s="26"/>
    </row>
    <row r="73" spans="1:6" x14ac:dyDescent="0.2">
      <c r="A73" s="20"/>
      <c r="E73" s="26"/>
      <c r="F73" s="26"/>
    </row>
    <row r="74" spans="1:6" x14ac:dyDescent="0.2">
      <c r="A74" s="20"/>
      <c r="E74" s="26"/>
      <c r="F74" s="26"/>
    </row>
    <row r="75" spans="1:6" x14ac:dyDescent="0.2">
      <c r="A75" s="20"/>
      <c r="E75" s="26"/>
      <c r="F75" s="26"/>
    </row>
    <row r="76" spans="1:6" x14ac:dyDescent="0.2">
      <c r="A76" s="20"/>
      <c r="E76" s="26"/>
      <c r="F76" s="26"/>
    </row>
    <row r="77" spans="1:6" x14ac:dyDescent="0.2">
      <c r="A77" s="20"/>
      <c r="E77" s="26"/>
      <c r="F77" s="26"/>
    </row>
    <row r="78" spans="1:6" x14ac:dyDescent="0.2">
      <c r="A78" s="20"/>
      <c r="E78" s="26"/>
      <c r="F78" s="26"/>
    </row>
    <row r="79" spans="1:6" x14ac:dyDescent="0.2">
      <c r="A79" s="20"/>
      <c r="E79" s="26"/>
      <c r="F79" s="26"/>
    </row>
    <row r="80" spans="1:6" x14ac:dyDescent="0.2">
      <c r="A80" s="20"/>
      <c r="E80" s="26"/>
      <c r="F80" s="26"/>
    </row>
    <row r="81" spans="1:6" x14ac:dyDescent="0.2">
      <c r="A81" s="20"/>
      <c r="E81" s="26"/>
      <c r="F81" s="26"/>
    </row>
    <row r="82" spans="1:6" x14ac:dyDescent="0.2">
      <c r="A82" s="20"/>
      <c r="E82" s="26"/>
      <c r="F82" s="26"/>
    </row>
    <row r="83" spans="1:6" x14ac:dyDescent="0.2">
      <c r="A83" s="20"/>
      <c r="E83" s="26"/>
      <c r="F83" s="26"/>
    </row>
    <row r="84" spans="1:6" x14ac:dyDescent="0.2">
      <c r="A84" s="20"/>
      <c r="E84" s="26"/>
      <c r="F84" s="26"/>
    </row>
    <row r="85" spans="1:6" x14ac:dyDescent="0.2">
      <c r="A85" s="20"/>
      <c r="E85" s="26"/>
      <c r="F85" s="26"/>
    </row>
    <row r="86" spans="1:6" x14ac:dyDescent="0.2">
      <c r="A86" s="20"/>
      <c r="E86" s="26"/>
      <c r="F86" s="26"/>
    </row>
    <row r="87" spans="1:6" x14ac:dyDescent="0.2">
      <c r="A87" s="20"/>
      <c r="E87" s="26"/>
      <c r="F87" s="26"/>
    </row>
    <row r="88" spans="1:6" x14ac:dyDescent="0.2">
      <c r="A88" s="20"/>
      <c r="E88" s="26"/>
      <c r="F88" s="26"/>
    </row>
  </sheetData>
  <mergeCells count="4">
    <mergeCell ref="A1:F1"/>
    <mergeCell ref="A4:F4"/>
    <mergeCell ref="A5:F5"/>
    <mergeCell ref="A2:F2"/>
  </mergeCells>
  <pageMargins left="0" right="0.7" top="0.75" bottom="0.75" header="0.3" footer="0.3"/>
  <pageSetup orientation="landscape" r:id="rId1"/>
  <headerFoot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0"/>
  <sheetViews>
    <sheetView view="pageLayout" zoomScaleNormal="100" workbookViewId="0">
      <selection activeCell="E41" sqref="E41:E45"/>
    </sheetView>
  </sheetViews>
  <sheetFormatPr defaultColWidth="9.140625" defaultRowHeight="15" x14ac:dyDescent="0.2"/>
  <cols>
    <col min="1" max="1" width="28.5703125" style="19" customWidth="1"/>
    <col min="2" max="3" width="12.85546875" style="43" customWidth="1"/>
    <col min="4" max="4" width="14" style="60" customWidth="1"/>
    <col min="5" max="5" width="19.28515625" style="15" customWidth="1"/>
    <col min="6" max="6" width="31.7109375" style="25" customWidth="1"/>
    <col min="7" max="7" width="36.140625" style="2" customWidth="1"/>
    <col min="8" max="8" width="13.5703125" style="2" bestFit="1" customWidth="1"/>
    <col min="9" max="16384" width="9.140625" style="2"/>
  </cols>
  <sheetData>
    <row r="1" spans="1:19" s="163" customFormat="1" x14ac:dyDescent="0.25">
      <c r="A1" s="406" t="s">
        <v>0</v>
      </c>
      <c r="B1" s="406"/>
      <c r="C1" s="406"/>
      <c r="D1" s="406"/>
      <c r="E1" s="406"/>
      <c r="F1" s="406"/>
      <c r="G1" s="162"/>
      <c r="H1" s="162"/>
    </row>
    <row r="2" spans="1:19" s="21" customFormat="1" x14ac:dyDescent="0.25">
      <c r="A2" s="406" t="s">
        <v>310</v>
      </c>
      <c r="B2" s="406"/>
      <c r="C2" s="406"/>
      <c r="D2" s="406"/>
      <c r="E2" s="406"/>
      <c r="F2" s="406"/>
      <c r="G2" s="64"/>
      <c r="H2" s="64"/>
    </row>
    <row r="3" spans="1:19" s="21" customFormat="1" ht="28.5" customHeight="1" x14ac:dyDescent="0.25">
      <c r="A3" s="34" t="s">
        <v>362</v>
      </c>
      <c r="B3" s="156" t="s">
        <v>143</v>
      </c>
      <c r="C3" s="156" t="s">
        <v>124</v>
      </c>
      <c r="D3" s="77" t="s">
        <v>142</v>
      </c>
      <c r="E3" s="70" t="s">
        <v>315</v>
      </c>
      <c r="F3" s="33" t="s">
        <v>5</v>
      </c>
      <c r="G3" s="64"/>
      <c r="H3" s="64"/>
      <c r="P3" s="90"/>
      <c r="Q3" s="91"/>
      <c r="R3" s="91"/>
      <c r="S3" s="91"/>
    </row>
    <row r="4" spans="1:19" s="21" customFormat="1" ht="28.5" customHeight="1" x14ac:dyDescent="0.2">
      <c r="A4" s="439" t="s">
        <v>117</v>
      </c>
      <c r="B4" s="440"/>
      <c r="C4" s="440"/>
      <c r="D4" s="441"/>
      <c r="E4" s="50"/>
      <c r="F4" s="50"/>
      <c r="G4" s="64"/>
      <c r="H4" s="64"/>
      <c r="P4" s="90"/>
      <c r="Q4" s="91"/>
      <c r="R4" s="91"/>
      <c r="S4" s="91"/>
    </row>
    <row r="5" spans="1:19" s="21" customFormat="1" ht="30.75" customHeight="1" x14ac:dyDescent="0.2">
      <c r="A5" s="451" t="s">
        <v>6</v>
      </c>
      <c r="B5" s="451"/>
      <c r="C5" s="451"/>
      <c r="D5" s="451"/>
      <c r="E5" s="451"/>
      <c r="F5" s="451"/>
      <c r="G5" s="164"/>
      <c r="H5" s="64"/>
      <c r="P5" s="90"/>
      <c r="Q5" s="91"/>
      <c r="R5" s="91"/>
      <c r="S5" s="91"/>
    </row>
    <row r="6" spans="1:19" ht="34.5" customHeight="1" x14ac:dyDescent="0.25">
      <c r="A6" s="37" t="s">
        <v>312</v>
      </c>
      <c r="B6" s="118">
        <v>2111001</v>
      </c>
      <c r="C6" s="118">
        <v>12</v>
      </c>
      <c r="D6" s="78">
        <v>382939.37099999998</v>
      </c>
      <c r="E6" s="89">
        <f>C6*D6</f>
        <v>4595272.4519999996</v>
      </c>
      <c r="F6" s="74" t="s">
        <v>364</v>
      </c>
      <c r="G6" s="75"/>
      <c r="H6" s="62"/>
      <c r="P6" s="3"/>
      <c r="Q6" s="4"/>
      <c r="R6" s="4"/>
      <c r="S6" s="4"/>
    </row>
    <row r="7" spans="1:19" ht="34.5" customHeight="1" x14ac:dyDescent="0.25">
      <c r="A7" s="211" t="s">
        <v>365</v>
      </c>
      <c r="B7" s="208"/>
      <c r="C7" s="208"/>
      <c r="D7" s="209"/>
      <c r="E7" s="89"/>
      <c r="F7" s="74"/>
      <c r="G7" s="210"/>
      <c r="H7" s="62"/>
      <c r="P7" s="3"/>
      <c r="Q7" s="4"/>
      <c r="R7" s="4"/>
      <c r="S7" s="4"/>
    </row>
    <row r="8" spans="1:19" ht="34.5" customHeight="1" x14ac:dyDescent="0.25">
      <c r="A8" s="28" t="s">
        <v>351</v>
      </c>
      <c r="B8" s="141">
        <v>2210102</v>
      </c>
      <c r="C8" s="103">
        <v>1</v>
      </c>
      <c r="D8" s="161">
        <v>6000</v>
      </c>
      <c r="E8" s="160">
        <f>C8*D8</f>
        <v>6000</v>
      </c>
      <c r="F8" s="28" t="s">
        <v>352</v>
      </c>
      <c r="G8" s="210"/>
      <c r="H8" s="62"/>
      <c r="P8" s="3"/>
      <c r="Q8" s="4"/>
      <c r="R8" s="4"/>
      <c r="S8" s="4"/>
    </row>
    <row r="9" spans="1:19" ht="34.5" customHeight="1" x14ac:dyDescent="0.25">
      <c r="A9" s="28" t="s">
        <v>350</v>
      </c>
      <c r="B9" s="103">
        <v>2210102</v>
      </c>
      <c r="C9" s="103">
        <v>1</v>
      </c>
      <c r="D9" s="161">
        <v>4000</v>
      </c>
      <c r="E9" s="160">
        <f>C9*D9</f>
        <v>4000</v>
      </c>
      <c r="F9" s="28" t="s">
        <v>352</v>
      </c>
      <c r="G9" s="210"/>
      <c r="H9" s="62"/>
      <c r="P9" s="3"/>
      <c r="Q9" s="4"/>
      <c r="R9" s="4"/>
      <c r="S9" s="4"/>
    </row>
    <row r="10" spans="1:19" ht="34.5" customHeight="1" x14ac:dyDescent="0.25">
      <c r="A10" s="28"/>
      <c r="B10" s="103"/>
      <c r="C10" s="103"/>
      <c r="D10" s="161"/>
      <c r="E10" s="212">
        <f>SUM(E8:E9)</f>
        <v>10000</v>
      </c>
      <c r="F10" s="28"/>
      <c r="G10" s="210"/>
      <c r="H10" s="62"/>
      <c r="P10" s="3"/>
      <c r="Q10" s="4"/>
      <c r="R10" s="4"/>
      <c r="S10" s="4"/>
    </row>
    <row r="11" spans="1:19" ht="34.5" customHeight="1" x14ac:dyDescent="0.25">
      <c r="A11" s="452" t="s">
        <v>366</v>
      </c>
      <c r="B11" s="453"/>
      <c r="C11" s="453"/>
      <c r="D11" s="453"/>
      <c r="E11" s="453"/>
      <c r="F11" s="454"/>
      <c r="G11" s="210"/>
      <c r="H11" s="62"/>
      <c r="P11" s="3"/>
      <c r="Q11" s="4"/>
      <c r="R11" s="4"/>
      <c r="S11" s="4"/>
    </row>
    <row r="12" spans="1:19" ht="57" customHeight="1" x14ac:dyDescent="0.25">
      <c r="A12" s="46" t="s">
        <v>450</v>
      </c>
      <c r="B12" s="41">
        <v>2210102</v>
      </c>
      <c r="C12" s="47">
        <v>1</v>
      </c>
      <c r="D12" s="48">
        <v>7500</v>
      </c>
      <c r="E12" s="205">
        <f>C12*D12</f>
        <v>7500</v>
      </c>
      <c r="F12" s="42" t="s">
        <v>352</v>
      </c>
      <c r="G12" s="210"/>
      <c r="H12" s="62"/>
      <c r="P12" s="3"/>
      <c r="Q12" s="4"/>
      <c r="R12" s="4"/>
      <c r="S12" s="4"/>
    </row>
    <row r="13" spans="1:19" ht="48.75" customHeight="1" x14ac:dyDescent="0.25">
      <c r="A13" s="158" t="s">
        <v>278</v>
      </c>
      <c r="B13" s="41">
        <v>2210702</v>
      </c>
      <c r="C13" s="47">
        <v>1</v>
      </c>
      <c r="D13" s="159">
        <v>2500</v>
      </c>
      <c r="E13" s="116">
        <f>C13*D13</f>
        <v>2500</v>
      </c>
      <c r="F13" s="42" t="s">
        <v>352</v>
      </c>
      <c r="G13" s="210"/>
      <c r="H13" s="62"/>
      <c r="P13" s="3"/>
      <c r="Q13" s="4"/>
      <c r="R13" s="4"/>
      <c r="S13" s="4"/>
    </row>
    <row r="14" spans="1:19" ht="34.5" customHeight="1" x14ac:dyDescent="0.25">
      <c r="A14" s="28"/>
      <c r="B14" s="103"/>
      <c r="C14" s="103"/>
      <c r="D14" s="161"/>
      <c r="E14" s="212">
        <f>SUM(E12:E13)</f>
        <v>10000</v>
      </c>
      <c r="F14" s="28"/>
      <c r="G14" s="210"/>
      <c r="H14" s="62"/>
      <c r="P14" s="3"/>
      <c r="Q14" s="4"/>
      <c r="R14" s="4"/>
      <c r="S14" s="4"/>
    </row>
    <row r="15" spans="1:19" ht="34.5" customHeight="1" x14ac:dyDescent="0.25">
      <c r="A15" s="455" t="s">
        <v>367</v>
      </c>
      <c r="B15" s="456"/>
      <c r="C15" s="456"/>
      <c r="D15" s="456"/>
      <c r="E15" s="456"/>
      <c r="F15" s="457"/>
      <c r="G15" s="210"/>
      <c r="H15" s="62"/>
      <c r="P15" s="3"/>
      <c r="Q15" s="4"/>
      <c r="R15" s="4"/>
      <c r="S15" s="4"/>
    </row>
    <row r="16" spans="1:19" ht="34.5" customHeight="1" x14ac:dyDescent="0.25">
      <c r="A16" s="447" t="s">
        <v>368</v>
      </c>
      <c r="B16" s="417"/>
      <c r="C16" s="417"/>
      <c r="D16" s="417"/>
      <c r="E16" s="417"/>
      <c r="F16" s="418"/>
      <c r="G16" s="210"/>
      <c r="H16" s="62"/>
      <c r="P16" s="3"/>
      <c r="Q16" s="4"/>
      <c r="R16" s="4"/>
      <c r="S16" s="4"/>
    </row>
    <row r="17" spans="1:19" ht="47.25" customHeight="1" x14ac:dyDescent="0.25">
      <c r="A17" s="28" t="s">
        <v>346</v>
      </c>
      <c r="B17" s="41">
        <v>2210711</v>
      </c>
      <c r="C17" s="41">
        <v>2</v>
      </c>
      <c r="D17" s="116">
        <v>2000</v>
      </c>
      <c r="E17" s="89">
        <f>D17*C17</f>
        <v>4000</v>
      </c>
      <c r="F17" s="37"/>
      <c r="G17" s="210"/>
      <c r="H17" s="62"/>
      <c r="P17" s="3"/>
      <c r="Q17" s="4"/>
      <c r="R17" s="4"/>
      <c r="S17" s="4"/>
    </row>
    <row r="18" spans="1:19" ht="34.5" customHeight="1" x14ac:dyDescent="0.25">
      <c r="A18" s="28" t="s">
        <v>347</v>
      </c>
      <c r="B18" s="167">
        <v>2210509</v>
      </c>
      <c r="C18" s="167">
        <v>4</v>
      </c>
      <c r="D18" s="166">
        <v>500</v>
      </c>
      <c r="E18" s="89">
        <f>D18*C18</f>
        <v>2000</v>
      </c>
      <c r="F18" s="40"/>
      <c r="G18" s="210"/>
      <c r="H18" s="62"/>
      <c r="P18" s="3"/>
      <c r="Q18" s="4"/>
      <c r="R18" s="4"/>
      <c r="S18" s="4"/>
    </row>
    <row r="19" spans="1:19" ht="34.5" customHeight="1" x14ac:dyDescent="0.25">
      <c r="A19" s="28" t="s">
        <v>221</v>
      </c>
      <c r="B19" s="167">
        <v>2210505</v>
      </c>
      <c r="C19" s="167">
        <v>4</v>
      </c>
      <c r="D19" s="166">
        <v>350</v>
      </c>
      <c r="E19" s="89">
        <f t="shared" ref="E19:E20" si="0">D19*C19</f>
        <v>1400</v>
      </c>
      <c r="F19" s="40"/>
      <c r="G19" s="210"/>
      <c r="H19" s="62"/>
      <c r="P19" s="3"/>
      <c r="Q19" s="4"/>
      <c r="R19" s="4"/>
      <c r="S19" s="4"/>
    </row>
    <row r="20" spans="1:19" ht="34.5" customHeight="1" x14ac:dyDescent="0.25">
      <c r="A20" s="28" t="s">
        <v>370</v>
      </c>
      <c r="B20" s="41">
        <v>2210623</v>
      </c>
      <c r="C20" s="41">
        <v>1</v>
      </c>
      <c r="D20" s="116">
        <v>600</v>
      </c>
      <c r="E20" s="89">
        <f t="shared" si="0"/>
        <v>600</v>
      </c>
      <c r="F20" s="40"/>
      <c r="G20" s="210"/>
      <c r="H20" s="62"/>
      <c r="P20" s="3"/>
      <c r="Q20" s="4"/>
      <c r="R20" s="4"/>
      <c r="S20" s="4"/>
    </row>
    <row r="21" spans="1:19" ht="34.5" customHeight="1" x14ac:dyDescent="0.25">
      <c r="A21" s="28" t="s">
        <v>451</v>
      </c>
      <c r="B21" s="41">
        <v>2210623</v>
      </c>
      <c r="C21" s="41">
        <v>1</v>
      </c>
      <c r="D21" s="116">
        <v>9000</v>
      </c>
      <c r="E21" s="89">
        <f>C21*D21</f>
        <v>9000</v>
      </c>
      <c r="F21" s="40"/>
      <c r="G21" s="210"/>
      <c r="H21" s="62"/>
      <c r="P21" s="3"/>
      <c r="Q21" s="4"/>
      <c r="R21" s="4"/>
      <c r="S21" s="4"/>
    </row>
    <row r="22" spans="1:19" ht="34.5" customHeight="1" x14ac:dyDescent="0.25">
      <c r="A22" s="28" t="s">
        <v>452</v>
      </c>
      <c r="B22" s="168">
        <v>2210102</v>
      </c>
      <c r="C22" s="41">
        <v>2</v>
      </c>
      <c r="D22" s="116">
        <v>2000</v>
      </c>
      <c r="E22" s="89">
        <f>C22*D22</f>
        <v>4000</v>
      </c>
      <c r="F22" s="40"/>
      <c r="G22" s="210"/>
      <c r="H22" s="62"/>
      <c r="P22" s="3"/>
      <c r="Q22" s="4"/>
      <c r="R22" s="4"/>
      <c r="S22" s="4"/>
    </row>
    <row r="23" spans="1:19" ht="34.5" customHeight="1" x14ac:dyDescent="0.25">
      <c r="A23" s="28" t="s">
        <v>279</v>
      </c>
      <c r="B23" s="168">
        <v>2210102</v>
      </c>
      <c r="C23" s="168">
        <v>1</v>
      </c>
      <c r="D23" s="116">
        <v>4000</v>
      </c>
      <c r="E23" s="89">
        <f>D23*C23</f>
        <v>4000</v>
      </c>
      <c r="F23" s="40"/>
      <c r="G23" s="210"/>
      <c r="H23" s="62"/>
      <c r="P23" s="3"/>
      <c r="Q23" s="4"/>
      <c r="R23" s="4"/>
      <c r="S23" s="4"/>
    </row>
    <row r="24" spans="1:19" ht="34.5" customHeight="1" x14ac:dyDescent="0.25">
      <c r="A24" s="28"/>
      <c r="B24" s="103"/>
      <c r="C24" s="103"/>
      <c r="D24" s="161"/>
      <c r="E24" s="212">
        <f>SUM(E17:E23)</f>
        <v>25000</v>
      </c>
      <c r="F24" s="28"/>
      <c r="G24" s="210"/>
      <c r="H24" s="62"/>
      <c r="P24" s="3"/>
      <c r="Q24" s="4"/>
      <c r="R24" s="4"/>
      <c r="S24" s="4"/>
    </row>
    <row r="25" spans="1:19" s="21" customFormat="1" ht="28.5" customHeight="1" x14ac:dyDescent="0.2">
      <c r="A25" s="448" t="s">
        <v>77</v>
      </c>
      <c r="B25" s="449"/>
      <c r="C25" s="449"/>
      <c r="D25" s="449"/>
      <c r="E25" s="449"/>
      <c r="F25" s="450"/>
      <c r="G25" s="64"/>
      <c r="H25" s="64"/>
      <c r="P25" s="90"/>
      <c r="Q25" s="91"/>
      <c r="R25" s="91"/>
      <c r="S25" s="91"/>
    </row>
    <row r="26" spans="1:19" s="21" customFormat="1" ht="32.25" customHeight="1" x14ac:dyDescent="0.2">
      <c r="A26" s="464" t="s">
        <v>455</v>
      </c>
      <c r="B26" s="465"/>
      <c r="C26" s="465"/>
      <c r="D26" s="466"/>
      <c r="E26" s="51"/>
      <c r="F26" s="50"/>
      <c r="G26" s="64"/>
      <c r="H26" s="64"/>
      <c r="P26" s="90"/>
      <c r="Q26" s="91"/>
      <c r="R26" s="91"/>
      <c r="S26" s="91"/>
    </row>
    <row r="27" spans="1:19" s="107" customFormat="1" ht="30.75" customHeight="1" x14ac:dyDescent="0.25">
      <c r="A27" s="46" t="s">
        <v>348</v>
      </c>
      <c r="B27" s="47">
        <v>2210709</v>
      </c>
      <c r="C27" s="47">
        <v>4</v>
      </c>
      <c r="D27" s="152">
        <v>500</v>
      </c>
      <c r="E27" s="205">
        <f>D27*C27</f>
        <v>2000</v>
      </c>
      <c r="F27" s="46"/>
      <c r="G27" s="140"/>
      <c r="H27" s="65">
        <f>G27/4</f>
        <v>0</v>
      </c>
      <c r="P27" s="110"/>
      <c r="Q27" s="111"/>
      <c r="R27" s="111"/>
      <c r="S27" s="111"/>
    </row>
    <row r="28" spans="1:19" ht="30.75" customHeight="1" x14ac:dyDescent="0.25">
      <c r="A28" s="46" t="s">
        <v>412</v>
      </c>
      <c r="B28" s="47">
        <v>2210511</v>
      </c>
      <c r="C28" s="47">
        <v>2</v>
      </c>
      <c r="D28" s="48">
        <v>2000</v>
      </c>
      <c r="E28" s="116">
        <f>D28*C28</f>
        <v>4000</v>
      </c>
      <c r="F28" s="46"/>
      <c r="G28" s="76"/>
      <c r="H28" s="65">
        <f>G28/4</f>
        <v>0</v>
      </c>
      <c r="P28" s="3"/>
      <c r="Q28" s="4"/>
      <c r="R28" s="4"/>
      <c r="S28" s="4"/>
    </row>
    <row r="29" spans="1:19" ht="43.5" customHeight="1" x14ac:dyDescent="0.25">
      <c r="A29" s="46" t="s">
        <v>146</v>
      </c>
      <c r="B29" s="47">
        <v>2210503</v>
      </c>
      <c r="C29" s="47">
        <v>4</v>
      </c>
      <c r="D29" s="48">
        <v>4000</v>
      </c>
      <c r="E29" s="116">
        <f t="shared" ref="E29:E30" si="1">D29*C29</f>
        <v>16000</v>
      </c>
      <c r="F29" s="46"/>
      <c r="G29" s="122"/>
      <c r="H29" s="65">
        <f t="shared" ref="H29:H30" si="2">G29/4</f>
        <v>0</v>
      </c>
      <c r="P29" s="3"/>
      <c r="Q29" s="4"/>
      <c r="R29" s="4"/>
      <c r="S29" s="4"/>
    </row>
    <row r="30" spans="1:19" s="107" customFormat="1" ht="37.5" customHeight="1" x14ac:dyDescent="0.25">
      <c r="A30" s="46" t="s">
        <v>231</v>
      </c>
      <c r="B30" s="47">
        <v>2210102</v>
      </c>
      <c r="C30" s="47">
        <v>4</v>
      </c>
      <c r="D30" s="48">
        <v>2000</v>
      </c>
      <c r="E30" s="116">
        <f t="shared" si="1"/>
        <v>8000</v>
      </c>
      <c r="F30" s="46"/>
      <c r="G30" s="76"/>
      <c r="H30" s="65">
        <f t="shared" si="2"/>
        <v>0</v>
      </c>
      <c r="P30" s="110"/>
      <c r="Q30" s="111"/>
      <c r="R30" s="111"/>
      <c r="S30" s="111"/>
    </row>
    <row r="31" spans="1:19" s="107" customFormat="1" ht="37.5" customHeight="1" x14ac:dyDescent="0.25">
      <c r="A31" s="46"/>
      <c r="B31" s="47"/>
      <c r="C31" s="47"/>
      <c r="D31" s="48"/>
      <c r="E31" s="116"/>
      <c r="F31" s="46"/>
      <c r="G31" s="95"/>
      <c r="H31" s="65"/>
      <c r="P31" s="110"/>
      <c r="Q31" s="111"/>
      <c r="R31" s="111"/>
      <c r="S31" s="111"/>
    </row>
    <row r="32" spans="1:19" s="21" customFormat="1" ht="26.25" customHeight="1" x14ac:dyDescent="0.25">
      <c r="A32" s="213" t="s">
        <v>456</v>
      </c>
      <c r="B32" s="214"/>
      <c r="C32" s="214"/>
      <c r="D32" s="215"/>
      <c r="E32" s="54"/>
      <c r="F32" s="33"/>
      <c r="G32" s="165"/>
      <c r="H32" s="164"/>
      <c r="P32" s="90"/>
      <c r="Q32" s="91"/>
      <c r="R32" s="91"/>
      <c r="S32" s="91"/>
    </row>
    <row r="33" spans="1:19" ht="30.75" customHeight="1" x14ac:dyDescent="0.25">
      <c r="A33" s="40" t="s">
        <v>371</v>
      </c>
      <c r="B33" s="118">
        <v>2210102</v>
      </c>
      <c r="C33" s="118">
        <v>1</v>
      </c>
      <c r="D33" s="78">
        <v>18000</v>
      </c>
      <c r="E33" s="116">
        <f>D33*C33</f>
        <v>18000</v>
      </c>
      <c r="F33" s="40" t="s">
        <v>84</v>
      </c>
      <c r="G33" s="95"/>
      <c r="H33" s="65"/>
      <c r="P33" s="3"/>
      <c r="Q33" s="4"/>
      <c r="R33" s="4"/>
      <c r="S33" s="4"/>
    </row>
    <row r="34" spans="1:19" ht="30.75" customHeight="1" x14ac:dyDescent="0.25">
      <c r="A34" s="40"/>
      <c r="B34" s="118"/>
      <c r="C34" s="118"/>
      <c r="D34" s="78"/>
      <c r="E34" s="216">
        <f>SUM(E33)</f>
        <v>18000</v>
      </c>
      <c r="F34" s="40"/>
      <c r="G34" s="95"/>
      <c r="H34" s="65"/>
      <c r="P34" s="3"/>
      <c r="Q34" s="4"/>
      <c r="R34" s="4"/>
      <c r="S34" s="4"/>
    </row>
    <row r="35" spans="1:19" ht="33.75" customHeight="1" x14ac:dyDescent="0.25">
      <c r="A35" s="461" t="s">
        <v>453</v>
      </c>
      <c r="B35" s="462"/>
      <c r="C35" s="462"/>
      <c r="D35" s="463"/>
      <c r="E35" s="78"/>
      <c r="F35" s="37"/>
      <c r="G35" s="95"/>
      <c r="H35" s="65"/>
      <c r="P35" s="3"/>
      <c r="Q35" s="4"/>
      <c r="R35" s="4"/>
      <c r="S35" s="4"/>
    </row>
    <row r="36" spans="1:19" ht="33.75" customHeight="1" x14ac:dyDescent="0.25">
      <c r="A36" s="40" t="s">
        <v>231</v>
      </c>
      <c r="B36" s="41">
        <v>2210102</v>
      </c>
      <c r="C36" s="41">
        <v>1</v>
      </c>
      <c r="D36" s="45">
        <v>4000</v>
      </c>
      <c r="E36" s="45">
        <f>C36*D36</f>
        <v>4000</v>
      </c>
      <c r="F36" s="40" t="s">
        <v>349</v>
      </c>
      <c r="G36" s="95"/>
      <c r="H36" s="65"/>
      <c r="P36" s="3"/>
      <c r="Q36" s="4"/>
      <c r="R36" s="4"/>
      <c r="S36" s="4"/>
    </row>
    <row r="37" spans="1:19" ht="28.5" customHeight="1" x14ac:dyDescent="0.25">
      <c r="A37" s="40" t="s">
        <v>373</v>
      </c>
      <c r="B37" s="41"/>
      <c r="C37" s="41">
        <v>1</v>
      </c>
      <c r="D37" s="45">
        <v>3000</v>
      </c>
      <c r="E37" s="45">
        <f>C37*D37</f>
        <v>3000</v>
      </c>
      <c r="F37" s="40"/>
      <c r="G37" s="95"/>
      <c r="H37" s="65"/>
      <c r="P37" s="3"/>
      <c r="Q37" s="4"/>
      <c r="R37" s="4"/>
      <c r="S37" s="4"/>
    </row>
    <row r="38" spans="1:19" ht="28.5" customHeight="1" x14ac:dyDescent="0.25">
      <c r="A38" s="40" t="s">
        <v>399</v>
      </c>
      <c r="B38" s="41"/>
      <c r="C38" s="41">
        <v>1</v>
      </c>
      <c r="D38" s="45">
        <v>13000</v>
      </c>
      <c r="E38" s="45">
        <f>C38*D38</f>
        <v>13000</v>
      </c>
      <c r="F38" s="40"/>
      <c r="G38" s="95"/>
      <c r="H38" s="65"/>
      <c r="P38" s="3"/>
      <c r="Q38" s="4"/>
      <c r="R38" s="4"/>
      <c r="S38" s="4"/>
    </row>
    <row r="39" spans="1:19" ht="26.25" customHeight="1" x14ac:dyDescent="0.25">
      <c r="A39" s="461" t="s">
        <v>107</v>
      </c>
      <c r="B39" s="462"/>
      <c r="C39" s="462"/>
      <c r="D39" s="463"/>
      <c r="E39" s="36"/>
      <c r="F39" s="55"/>
      <c r="G39" s="62"/>
      <c r="H39" s="62"/>
      <c r="P39" s="3"/>
      <c r="Q39" s="4"/>
      <c r="R39" s="4"/>
      <c r="S39" s="4"/>
    </row>
    <row r="40" spans="1:19" ht="27" customHeight="1" x14ac:dyDescent="0.25">
      <c r="A40" s="439" t="s">
        <v>369</v>
      </c>
      <c r="B40" s="440"/>
      <c r="C40" s="440"/>
      <c r="D40" s="441"/>
      <c r="E40" s="51"/>
      <c r="F40" s="50"/>
      <c r="G40" s="62"/>
      <c r="H40" s="62"/>
      <c r="P40" s="3"/>
      <c r="Q40" s="4"/>
      <c r="R40" s="4"/>
      <c r="S40" s="4"/>
    </row>
    <row r="41" spans="1:19" ht="39" customHeight="1" x14ac:dyDescent="0.25">
      <c r="A41" s="46" t="s">
        <v>353</v>
      </c>
      <c r="B41" s="47">
        <v>2210711</v>
      </c>
      <c r="C41" s="47">
        <v>7</v>
      </c>
      <c r="D41" s="48">
        <v>500</v>
      </c>
      <c r="E41" s="48">
        <f>C41*D41</f>
        <v>3500</v>
      </c>
      <c r="F41" s="46" t="s">
        <v>360</v>
      </c>
      <c r="G41" s="62"/>
      <c r="H41" s="62"/>
      <c r="P41" s="3"/>
      <c r="Q41" s="4"/>
      <c r="R41" s="4"/>
      <c r="S41" s="4"/>
    </row>
    <row r="42" spans="1:19" ht="75" x14ac:dyDescent="0.25">
      <c r="A42" s="46" t="s">
        <v>357</v>
      </c>
      <c r="B42" s="47">
        <v>2210709</v>
      </c>
      <c r="C42" s="47">
        <v>1</v>
      </c>
      <c r="D42" s="48">
        <v>6300</v>
      </c>
      <c r="E42" s="48">
        <f>C42*D42</f>
        <v>6300</v>
      </c>
      <c r="F42" s="46" t="s">
        <v>358</v>
      </c>
      <c r="G42" s="62"/>
      <c r="H42" s="62"/>
      <c r="P42" s="3"/>
      <c r="Q42" s="4"/>
      <c r="R42" s="4"/>
      <c r="S42" s="4"/>
    </row>
    <row r="43" spans="1:19" s="107" customFormat="1" ht="39.75" customHeight="1" x14ac:dyDescent="0.25">
      <c r="A43" s="46" t="s">
        <v>354</v>
      </c>
      <c r="B43" s="47">
        <v>2210709</v>
      </c>
      <c r="C43" s="47">
        <v>4</v>
      </c>
      <c r="D43" s="48">
        <v>800</v>
      </c>
      <c r="E43" s="48">
        <f>C43*D43</f>
        <v>3200</v>
      </c>
      <c r="F43" s="46" t="s">
        <v>359</v>
      </c>
      <c r="G43" s="62"/>
      <c r="H43" s="62"/>
      <c r="P43" s="110"/>
      <c r="Q43" s="111"/>
      <c r="R43" s="111"/>
      <c r="S43" s="111"/>
    </row>
    <row r="44" spans="1:19" s="107" customFormat="1" ht="39.75" customHeight="1" x14ac:dyDescent="0.25">
      <c r="A44" s="46" t="s">
        <v>454</v>
      </c>
      <c r="B44" s="39">
        <v>2210102</v>
      </c>
      <c r="C44" s="47">
        <v>2</v>
      </c>
      <c r="D44" s="48">
        <v>4500</v>
      </c>
      <c r="E44" s="48">
        <f>C44*D44</f>
        <v>9000</v>
      </c>
      <c r="F44" s="46"/>
      <c r="G44" s="62"/>
      <c r="H44" s="62"/>
      <c r="P44" s="110"/>
      <c r="Q44" s="111"/>
      <c r="R44" s="111"/>
      <c r="S44" s="111"/>
    </row>
    <row r="45" spans="1:19" s="107" customFormat="1" ht="45" x14ac:dyDescent="0.25">
      <c r="A45" s="46" t="s">
        <v>355</v>
      </c>
      <c r="B45" s="47">
        <v>2210502</v>
      </c>
      <c r="C45" s="47">
        <v>4</v>
      </c>
      <c r="D45" s="48">
        <v>2000</v>
      </c>
      <c r="E45" s="48">
        <f>C45*D45</f>
        <v>8000</v>
      </c>
      <c r="F45" s="46" t="s">
        <v>356</v>
      </c>
      <c r="G45" s="62"/>
      <c r="H45" s="62"/>
      <c r="P45" s="110"/>
      <c r="Q45" s="111"/>
      <c r="R45" s="111"/>
      <c r="S45" s="111"/>
    </row>
    <row r="46" spans="1:19" s="107" customFormat="1" ht="15.75" x14ac:dyDescent="0.25">
      <c r="A46" s="46"/>
      <c r="B46" s="47"/>
      <c r="C46" s="47"/>
      <c r="D46" s="48"/>
      <c r="E46" s="96">
        <f>SUM(E41:E45)</f>
        <v>30000</v>
      </c>
      <c r="F46" s="46"/>
      <c r="G46" s="62"/>
      <c r="H46" s="62"/>
      <c r="P46" s="110"/>
      <c r="Q46" s="111"/>
      <c r="R46" s="111"/>
      <c r="S46" s="111"/>
    </row>
    <row r="47" spans="1:19" s="107" customFormat="1" ht="15.75" hidden="1" customHeight="1" x14ac:dyDescent="0.25">
      <c r="A47" s="53" t="s">
        <v>141</v>
      </c>
      <c r="B47" s="157">
        <v>2210510</v>
      </c>
      <c r="C47" s="157">
        <v>4</v>
      </c>
      <c r="D47" s="96">
        <v>1387.5</v>
      </c>
      <c r="E47" s="96">
        <f t="shared" ref="E47" si="3">C47*D47</f>
        <v>5550</v>
      </c>
      <c r="F47" s="53" t="s">
        <v>108</v>
      </c>
      <c r="G47" s="62"/>
      <c r="H47" s="62"/>
      <c r="P47" s="110"/>
      <c r="Q47" s="111"/>
      <c r="R47" s="111"/>
      <c r="S47" s="111"/>
    </row>
    <row r="48" spans="1:19" s="107" customFormat="1" ht="15.75" customHeight="1" x14ac:dyDescent="0.25">
      <c r="A48" s="53"/>
      <c r="B48" s="206"/>
      <c r="C48" s="206"/>
      <c r="D48" s="96"/>
      <c r="E48" s="96"/>
      <c r="F48" s="53"/>
      <c r="G48" s="62"/>
      <c r="H48" s="62"/>
      <c r="P48" s="110"/>
      <c r="Q48" s="111"/>
      <c r="R48" s="111"/>
      <c r="S48" s="111"/>
    </row>
    <row r="49" spans="1:19" s="107" customFormat="1" ht="15.75" customHeight="1" x14ac:dyDescent="0.25">
      <c r="A49" s="458" t="s">
        <v>363</v>
      </c>
      <c r="B49" s="459"/>
      <c r="C49" s="459"/>
      <c r="D49" s="459"/>
      <c r="E49" s="459"/>
      <c r="F49" s="460"/>
      <c r="G49" s="62"/>
      <c r="H49" s="62"/>
      <c r="P49" s="110"/>
      <c r="Q49" s="111"/>
      <c r="R49" s="111"/>
      <c r="S49" s="111"/>
    </row>
    <row r="50" spans="1:19" s="107" customFormat="1" ht="15.75" customHeight="1" x14ac:dyDescent="0.25">
      <c r="A50" s="46" t="s">
        <v>317</v>
      </c>
      <c r="B50" s="47">
        <v>3112211</v>
      </c>
      <c r="C50" s="47">
        <v>1</v>
      </c>
      <c r="D50" s="48">
        <v>15000</v>
      </c>
      <c r="E50" s="48">
        <v>15000</v>
      </c>
      <c r="F50" s="53"/>
      <c r="G50" s="62"/>
      <c r="H50" s="62"/>
      <c r="P50" s="110"/>
      <c r="Q50" s="111"/>
      <c r="R50" s="111"/>
      <c r="S50" s="111"/>
    </row>
    <row r="51" spans="1:19" s="107" customFormat="1" ht="15.75" customHeight="1" x14ac:dyDescent="0.25">
      <c r="A51" s="46" t="s">
        <v>318</v>
      </c>
      <c r="B51" s="47">
        <v>3112208</v>
      </c>
      <c r="C51" s="47">
        <v>1</v>
      </c>
      <c r="D51" s="48">
        <v>10180</v>
      </c>
      <c r="E51" s="48">
        <v>10180</v>
      </c>
      <c r="F51" s="53"/>
      <c r="G51" s="62"/>
      <c r="H51" s="62"/>
      <c r="P51" s="110"/>
      <c r="Q51" s="111"/>
      <c r="R51" s="111"/>
      <c r="S51" s="111"/>
    </row>
    <row r="52" spans="1:19" ht="34.5" customHeight="1" x14ac:dyDescent="0.25">
      <c r="A52" s="57" t="s">
        <v>120</v>
      </c>
      <c r="B52" s="170"/>
      <c r="C52" s="170"/>
      <c r="D52" s="80"/>
      <c r="E52" s="71">
        <f>E6+E10+E14+E24+E27+E28+E29+E30+E34+E36+E37+E38+E46+E50+E51</f>
        <v>4763452.4519999996</v>
      </c>
      <c r="F52" s="66"/>
      <c r="G52" s="62"/>
      <c r="H52" s="62"/>
      <c r="P52" s="3"/>
      <c r="Q52" s="4"/>
      <c r="R52" s="4"/>
      <c r="S52" s="4"/>
    </row>
    <row r="53" spans="1:19" ht="33" customHeight="1" x14ac:dyDescent="0.25">
      <c r="A53" s="37" t="s">
        <v>282</v>
      </c>
      <c r="B53" s="41">
        <v>2210711</v>
      </c>
      <c r="C53" s="176">
        <v>1</v>
      </c>
      <c r="D53" s="79">
        <v>30000</v>
      </c>
      <c r="E53" s="79">
        <v>30000</v>
      </c>
      <c r="F53" s="37" t="s">
        <v>283</v>
      </c>
      <c r="P53" s="3"/>
      <c r="Q53" s="4"/>
      <c r="R53" s="4"/>
      <c r="S53" s="4"/>
    </row>
    <row r="54" spans="1:19" ht="18.75" customHeight="1" x14ac:dyDescent="0.2">
      <c r="A54" s="66" t="s">
        <v>4</v>
      </c>
      <c r="B54" s="171"/>
      <c r="C54" s="171"/>
      <c r="D54" s="154"/>
      <c r="E54" s="97">
        <f>SUM(E53)</f>
        <v>30000</v>
      </c>
      <c r="F54" s="155"/>
      <c r="P54" s="3"/>
      <c r="Q54" s="4"/>
      <c r="R54" s="4"/>
      <c r="S54" s="4"/>
    </row>
    <row r="55" spans="1:19" ht="18.75" customHeight="1" x14ac:dyDescent="0.2">
      <c r="A55" s="100"/>
      <c r="B55" s="169"/>
      <c r="C55" s="169"/>
      <c r="D55" s="31"/>
      <c r="E55" s="7"/>
      <c r="F55" s="8"/>
      <c r="P55" s="3"/>
      <c r="Q55" s="4"/>
      <c r="R55" s="4"/>
      <c r="S55" s="4"/>
    </row>
    <row r="56" spans="1:19" ht="18.75" customHeight="1" x14ac:dyDescent="0.2">
      <c r="A56" s="100"/>
      <c r="B56" s="169"/>
      <c r="C56" s="169"/>
      <c r="D56" s="31"/>
      <c r="E56" s="7"/>
      <c r="F56" s="8"/>
      <c r="P56" s="3"/>
      <c r="Q56" s="4"/>
      <c r="R56" s="4"/>
      <c r="S56" s="4"/>
    </row>
    <row r="57" spans="1:19" ht="18.75" customHeight="1" x14ac:dyDescent="0.2">
      <c r="A57" s="100"/>
      <c r="B57" s="169"/>
      <c r="C57" s="169"/>
      <c r="D57" s="31"/>
      <c r="E57" s="7"/>
      <c r="F57" s="8"/>
      <c r="P57" s="3"/>
      <c r="Q57" s="4"/>
      <c r="R57" s="4"/>
      <c r="S57" s="4"/>
    </row>
    <row r="58" spans="1:19" ht="18.75" customHeight="1" x14ac:dyDescent="0.2">
      <c r="A58" s="100"/>
      <c r="B58" s="169"/>
      <c r="C58" s="169"/>
      <c r="D58" s="31"/>
      <c r="E58" s="7"/>
      <c r="F58" s="8"/>
      <c r="P58" s="3"/>
      <c r="Q58" s="4"/>
      <c r="R58" s="4"/>
      <c r="S58" s="4"/>
    </row>
    <row r="59" spans="1:19" ht="18.75" customHeight="1" x14ac:dyDescent="0.2">
      <c r="A59" s="101"/>
      <c r="B59" s="172"/>
      <c r="C59" s="172"/>
      <c r="D59" s="81"/>
      <c r="E59" s="10"/>
      <c r="F59" s="11"/>
      <c r="P59" s="3"/>
      <c r="Q59" s="4"/>
      <c r="R59" s="4"/>
      <c r="S59" s="4"/>
    </row>
    <row r="60" spans="1:19" ht="18.75" customHeight="1" x14ac:dyDescent="0.2">
      <c r="A60" s="101"/>
      <c r="B60" s="172"/>
      <c r="C60" s="172"/>
      <c r="D60" s="81"/>
      <c r="E60" s="10"/>
      <c r="F60" s="11"/>
      <c r="P60" s="3"/>
      <c r="Q60" s="4"/>
      <c r="R60" s="4"/>
      <c r="S60" s="4"/>
    </row>
    <row r="61" spans="1:19" ht="18.75" customHeight="1" x14ac:dyDescent="0.2">
      <c r="A61" s="101"/>
      <c r="B61" s="172"/>
      <c r="C61" s="172"/>
      <c r="D61" s="81"/>
      <c r="E61" s="10"/>
      <c r="F61" s="12"/>
      <c r="P61" s="3"/>
      <c r="Q61" s="4"/>
      <c r="R61" s="4"/>
      <c r="S61" s="4"/>
    </row>
    <row r="62" spans="1:19" ht="18.75" customHeight="1" x14ac:dyDescent="0.2">
      <c r="A62" s="101"/>
      <c r="B62" s="172"/>
      <c r="C62" s="172"/>
      <c r="D62" s="81"/>
      <c r="E62" s="10"/>
      <c r="F62" s="12"/>
      <c r="P62" s="3"/>
      <c r="Q62" s="4"/>
      <c r="R62" s="4"/>
      <c r="S62" s="4"/>
    </row>
    <row r="63" spans="1:19" ht="18.75" customHeight="1" x14ac:dyDescent="0.2">
      <c r="A63" s="101"/>
      <c r="B63" s="172"/>
      <c r="C63" s="172"/>
      <c r="D63" s="81"/>
      <c r="E63" s="10"/>
      <c r="F63" s="11"/>
      <c r="P63" s="3"/>
      <c r="Q63" s="4"/>
      <c r="R63" s="4"/>
      <c r="S63" s="4"/>
    </row>
    <row r="64" spans="1:19" x14ac:dyDescent="0.2">
      <c r="A64" s="26"/>
      <c r="F64" s="11"/>
    </row>
    <row r="65" spans="1:6" x14ac:dyDescent="0.2">
      <c r="A65" s="26"/>
      <c r="F65" s="11"/>
    </row>
    <row r="66" spans="1:6" x14ac:dyDescent="0.2">
      <c r="A66" s="26"/>
      <c r="F66" s="11"/>
    </row>
    <row r="67" spans="1:6" x14ac:dyDescent="0.2">
      <c r="A67" s="26"/>
      <c r="F67" s="11"/>
    </row>
    <row r="68" spans="1:6" x14ac:dyDescent="0.2">
      <c r="A68" s="26"/>
      <c r="F68" s="11"/>
    </row>
    <row r="69" spans="1:6" x14ac:dyDescent="0.2">
      <c r="A69" s="26"/>
      <c r="F69" s="11"/>
    </row>
    <row r="70" spans="1:6" x14ac:dyDescent="0.2">
      <c r="A70" s="26"/>
      <c r="F70" s="11"/>
    </row>
    <row r="71" spans="1:6" x14ac:dyDescent="0.2">
      <c r="A71" s="26"/>
      <c r="F71" s="11"/>
    </row>
    <row r="72" spans="1:6" x14ac:dyDescent="0.2">
      <c r="A72" s="11"/>
      <c r="F72" s="11"/>
    </row>
    <row r="73" spans="1:6" x14ac:dyDescent="0.2">
      <c r="A73" s="11"/>
      <c r="F73" s="12"/>
    </row>
    <row r="74" spans="1:6" x14ac:dyDescent="0.2">
      <c r="A74" s="11"/>
      <c r="F74" s="11"/>
    </row>
    <row r="75" spans="1:6" x14ac:dyDescent="0.2">
      <c r="A75" s="100"/>
      <c r="B75" s="169"/>
      <c r="C75" s="169"/>
      <c r="D75" s="59"/>
      <c r="F75" s="11"/>
    </row>
    <row r="76" spans="1:6" x14ac:dyDescent="0.2">
      <c r="A76" s="100"/>
      <c r="B76" s="169"/>
      <c r="C76" s="169"/>
      <c r="D76" s="59"/>
      <c r="F76" s="11"/>
    </row>
    <row r="77" spans="1:6" x14ac:dyDescent="0.2">
      <c r="A77" s="11"/>
      <c r="F77" s="11"/>
    </row>
    <row r="78" spans="1:6" x14ac:dyDescent="0.2">
      <c r="A78" s="11"/>
      <c r="F78" s="11"/>
    </row>
    <row r="79" spans="1:6" x14ac:dyDescent="0.2">
      <c r="A79" s="11"/>
      <c r="F79" s="11"/>
    </row>
    <row r="80" spans="1:6" x14ac:dyDescent="0.2">
      <c r="A80" s="11"/>
      <c r="F80" s="11"/>
    </row>
    <row r="81" spans="1:6" x14ac:dyDescent="0.2">
      <c r="A81" s="11"/>
      <c r="F81" s="11"/>
    </row>
    <row r="82" spans="1:6" x14ac:dyDescent="0.2">
      <c r="A82" s="11"/>
      <c r="F82" s="11"/>
    </row>
    <row r="83" spans="1:6" x14ac:dyDescent="0.2">
      <c r="A83" s="11"/>
      <c r="F83" s="11"/>
    </row>
    <row r="84" spans="1:6" x14ac:dyDescent="0.2">
      <c r="A84" s="11"/>
      <c r="F84" s="11"/>
    </row>
    <row r="85" spans="1:6" x14ac:dyDescent="0.2">
      <c r="A85" s="100"/>
      <c r="B85" s="169"/>
      <c r="C85" s="169"/>
      <c r="D85" s="59"/>
      <c r="F85" s="11"/>
    </row>
    <row r="86" spans="1:6" x14ac:dyDescent="0.2">
      <c r="A86" s="11"/>
      <c r="F86" s="11"/>
    </row>
    <row r="87" spans="1:6" x14ac:dyDescent="0.2">
      <c r="F87" s="11"/>
    </row>
    <row r="88" spans="1:6" x14ac:dyDescent="0.2">
      <c r="A88" s="20"/>
      <c r="F88" s="11"/>
    </row>
    <row r="89" spans="1:6" x14ac:dyDescent="0.2">
      <c r="A89" s="20"/>
      <c r="F89" s="11"/>
    </row>
    <row r="90" spans="1:6" x14ac:dyDescent="0.2">
      <c r="A90" s="20"/>
      <c r="F90" s="11"/>
    </row>
    <row r="91" spans="1:6" x14ac:dyDescent="0.2">
      <c r="A91" s="20"/>
      <c r="F91" s="11"/>
    </row>
    <row r="92" spans="1:6" x14ac:dyDescent="0.2">
      <c r="A92" s="20"/>
      <c r="F92" s="11"/>
    </row>
    <row r="93" spans="1:6" x14ac:dyDescent="0.2">
      <c r="A93" s="20"/>
      <c r="F93" s="11"/>
    </row>
    <row r="94" spans="1:6" x14ac:dyDescent="0.2">
      <c r="A94" s="20"/>
      <c r="F94" s="11"/>
    </row>
    <row r="95" spans="1:6" x14ac:dyDescent="0.2">
      <c r="A95" s="20"/>
      <c r="F95" s="11"/>
    </row>
    <row r="96" spans="1:6" x14ac:dyDescent="0.2">
      <c r="A96" s="20"/>
      <c r="F96" s="11"/>
    </row>
    <row r="97" spans="1:6" x14ac:dyDescent="0.2">
      <c r="A97" s="20"/>
      <c r="F97" s="11"/>
    </row>
    <row r="98" spans="1:6" x14ac:dyDescent="0.2">
      <c r="A98" s="20"/>
      <c r="F98" s="11"/>
    </row>
    <row r="99" spans="1:6" x14ac:dyDescent="0.2">
      <c r="A99" s="20"/>
      <c r="F99" s="12"/>
    </row>
    <row r="100" spans="1:6" x14ac:dyDescent="0.2">
      <c r="A100" s="20"/>
      <c r="F100" s="12"/>
    </row>
    <row r="101" spans="1:6" x14ac:dyDescent="0.2">
      <c r="A101" s="20"/>
      <c r="F101" s="12"/>
    </row>
    <row r="102" spans="1:6" x14ac:dyDescent="0.2">
      <c r="A102" s="20"/>
      <c r="F102" s="12"/>
    </row>
    <row r="103" spans="1:6" x14ac:dyDescent="0.2">
      <c r="A103" s="20"/>
      <c r="F103" s="12"/>
    </row>
    <row r="104" spans="1:6" x14ac:dyDescent="0.2">
      <c r="A104" s="22"/>
      <c r="B104" s="44"/>
      <c r="C104" s="44"/>
      <c r="E104" s="10"/>
      <c r="F104" s="12"/>
    </row>
    <row r="105" spans="1:6" x14ac:dyDescent="0.2">
      <c r="A105" s="18"/>
      <c r="B105" s="173"/>
      <c r="C105" s="173"/>
      <c r="F105" s="11"/>
    </row>
    <row r="106" spans="1:6" x14ac:dyDescent="0.2">
      <c r="A106" s="18"/>
      <c r="B106" s="173"/>
      <c r="C106" s="173"/>
      <c r="F106" s="11"/>
    </row>
    <row r="107" spans="1:6" x14ac:dyDescent="0.2">
      <c r="A107" s="18"/>
      <c r="B107" s="173"/>
      <c r="C107" s="173"/>
      <c r="F107" s="11"/>
    </row>
    <row r="108" spans="1:6" x14ac:dyDescent="0.2">
      <c r="F108" s="11"/>
    </row>
    <row r="109" spans="1:6" x14ac:dyDescent="0.2">
      <c r="A109" s="23"/>
      <c r="B109" s="174"/>
      <c r="C109" s="174"/>
      <c r="F109" s="11"/>
    </row>
    <row r="110" spans="1:6" x14ac:dyDescent="0.2">
      <c r="A110" s="23"/>
      <c r="B110" s="174"/>
      <c r="C110" s="174"/>
      <c r="F110" s="11"/>
    </row>
    <row r="111" spans="1:6" x14ac:dyDescent="0.2">
      <c r="A111" s="5"/>
      <c r="B111" s="169"/>
      <c r="C111" s="169"/>
      <c r="D111" s="59"/>
      <c r="F111" s="11"/>
    </row>
    <row r="112" spans="1:6" x14ac:dyDescent="0.2">
      <c r="A112" s="5"/>
      <c r="B112" s="169"/>
      <c r="C112" s="169"/>
      <c r="D112" s="59"/>
      <c r="F112" s="11"/>
    </row>
    <row r="113" spans="1:6" x14ac:dyDescent="0.2">
      <c r="A113" s="22"/>
      <c r="B113" s="44"/>
      <c r="C113" s="44"/>
      <c r="F113" s="11"/>
    </row>
    <row r="114" spans="1:6" x14ac:dyDescent="0.2">
      <c r="A114" s="22"/>
      <c r="B114" s="44"/>
      <c r="C114" s="44"/>
      <c r="F114" s="11"/>
    </row>
    <row r="115" spans="1:6" x14ac:dyDescent="0.2">
      <c r="A115" s="22"/>
      <c r="B115" s="44"/>
      <c r="C115" s="44"/>
      <c r="F115" s="11"/>
    </row>
    <row r="116" spans="1:6" x14ac:dyDescent="0.2">
      <c r="A116" s="22"/>
      <c r="B116" s="44"/>
      <c r="C116" s="44"/>
      <c r="F116" s="11"/>
    </row>
    <row r="117" spans="1:6" x14ac:dyDescent="0.2">
      <c r="A117" s="22"/>
      <c r="B117" s="44"/>
      <c r="C117" s="44"/>
      <c r="F117" s="11"/>
    </row>
    <row r="118" spans="1:6" x14ac:dyDescent="0.2">
      <c r="A118" s="22"/>
      <c r="B118" s="44"/>
      <c r="C118" s="44"/>
    </row>
    <row r="119" spans="1:6" x14ac:dyDescent="0.2">
      <c r="A119" s="22"/>
      <c r="B119" s="44"/>
      <c r="C119" s="44"/>
    </row>
    <row r="120" spans="1:6" x14ac:dyDescent="0.2">
      <c r="A120" s="22"/>
      <c r="B120" s="44"/>
      <c r="C120" s="44"/>
      <c r="E120" s="2"/>
      <c r="F120" s="26"/>
    </row>
    <row r="121" spans="1:6" x14ac:dyDescent="0.2">
      <c r="A121" s="22"/>
      <c r="B121" s="44"/>
      <c r="C121" s="44"/>
      <c r="E121" s="2"/>
      <c r="F121" s="26"/>
    </row>
    <row r="122" spans="1:6" x14ac:dyDescent="0.2">
      <c r="A122" s="22"/>
      <c r="B122" s="44"/>
      <c r="C122" s="44"/>
      <c r="E122" s="2"/>
      <c r="F122" s="26"/>
    </row>
    <row r="123" spans="1:6" x14ac:dyDescent="0.2">
      <c r="A123" s="22"/>
      <c r="B123" s="44"/>
      <c r="C123" s="44"/>
      <c r="E123" s="2"/>
      <c r="F123" s="26"/>
    </row>
    <row r="124" spans="1:6" x14ac:dyDescent="0.2">
      <c r="A124" s="22"/>
      <c r="B124" s="44"/>
      <c r="C124" s="44"/>
      <c r="E124" s="2"/>
      <c r="F124" s="26"/>
    </row>
    <row r="125" spans="1:6" x14ac:dyDescent="0.2">
      <c r="A125" s="22"/>
      <c r="B125" s="44"/>
      <c r="C125" s="44"/>
      <c r="E125" s="2"/>
      <c r="F125" s="26"/>
    </row>
    <row r="126" spans="1:6" x14ac:dyDescent="0.2">
      <c r="A126" s="22"/>
      <c r="B126" s="44"/>
      <c r="C126" s="44"/>
      <c r="E126" s="2"/>
      <c r="F126" s="26"/>
    </row>
    <row r="127" spans="1:6" x14ac:dyDescent="0.2">
      <c r="E127" s="2"/>
      <c r="F127" s="26"/>
    </row>
    <row r="129" spans="1:6" x14ac:dyDescent="0.2">
      <c r="A129" s="20"/>
      <c r="E129" s="2"/>
      <c r="F129" s="26"/>
    </row>
    <row r="130" spans="1:6" x14ac:dyDescent="0.2">
      <c r="A130" s="20"/>
      <c r="E130" s="2"/>
      <c r="F130" s="26"/>
    </row>
    <row r="131" spans="1:6" x14ac:dyDescent="0.2">
      <c r="A131" s="20"/>
      <c r="E131" s="2"/>
      <c r="F131" s="26"/>
    </row>
    <row r="132" spans="1:6" x14ac:dyDescent="0.2">
      <c r="A132" s="20"/>
      <c r="E132" s="2"/>
      <c r="F132" s="26"/>
    </row>
    <row r="133" spans="1:6" x14ac:dyDescent="0.2">
      <c r="A133" s="20"/>
      <c r="E133" s="2"/>
      <c r="F133" s="26"/>
    </row>
    <row r="134" spans="1:6" x14ac:dyDescent="0.2">
      <c r="A134" s="20"/>
      <c r="E134" s="2"/>
      <c r="F134" s="26"/>
    </row>
    <row r="135" spans="1:6" x14ac:dyDescent="0.2">
      <c r="A135" s="20"/>
      <c r="E135" s="2"/>
      <c r="F135" s="26"/>
    </row>
    <row r="136" spans="1:6" x14ac:dyDescent="0.2">
      <c r="A136" s="20"/>
      <c r="E136" s="2"/>
      <c r="F136" s="26"/>
    </row>
    <row r="137" spans="1:6" x14ac:dyDescent="0.2">
      <c r="A137" s="20"/>
      <c r="E137" s="2"/>
      <c r="F137" s="26"/>
    </row>
    <row r="138" spans="1:6" x14ac:dyDescent="0.2">
      <c r="A138" s="20"/>
      <c r="E138" s="2"/>
      <c r="F138" s="26"/>
    </row>
    <row r="139" spans="1:6" x14ac:dyDescent="0.2">
      <c r="A139" s="20"/>
      <c r="E139" s="2"/>
      <c r="F139" s="26"/>
    </row>
    <row r="140" spans="1:6" x14ac:dyDescent="0.2">
      <c r="A140" s="20"/>
      <c r="E140" s="2"/>
      <c r="F140" s="26"/>
    </row>
    <row r="141" spans="1:6" x14ac:dyDescent="0.2">
      <c r="A141" s="20"/>
      <c r="E141" s="2"/>
      <c r="F141" s="26"/>
    </row>
    <row r="142" spans="1:6" x14ac:dyDescent="0.2">
      <c r="A142" s="20"/>
      <c r="E142" s="2"/>
      <c r="F142" s="26"/>
    </row>
    <row r="143" spans="1:6" x14ac:dyDescent="0.2">
      <c r="A143" s="20"/>
      <c r="E143" s="2"/>
      <c r="F143" s="26"/>
    </row>
    <row r="144" spans="1:6" x14ac:dyDescent="0.2">
      <c r="A144" s="20"/>
      <c r="E144" s="2"/>
      <c r="F144" s="26"/>
    </row>
    <row r="145" spans="1:6" x14ac:dyDescent="0.2">
      <c r="A145" s="20"/>
      <c r="E145" s="2"/>
      <c r="F145" s="26"/>
    </row>
    <row r="146" spans="1:6" x14ac:dyDescent="0.2">
      <c r="A146" s="20"/>
      <c r="E146" s="2"/>
      <c r="F146" s="26"/>
    </row>
    <row r="147" spans="1:6" x14ac:dyDescent="0.2">
      <c r="A147" s="20"/>
      <c r="E147" s="2"/>
      <c r="F147" s="26"/>
    </row>
    <row r="148" spans="1:6" x14ac:dyDescent="0.2">
      <c r="A148" s="20"/>
      <c r="E148" s="2"/>
      <c r="F148" s="26"/>
    </row>
    <row r="149" spans="1:6" x14ac:dyDescent="0.2">
      <c r="A149" s="20"/>
      <c r="E149" s="2"/>
      <c r="F149" s="26"/>
    </row>
    <row r="150" spans="1:6" x14ac:dyDescent="0.2">
      <c r="A150" s="20"/>
      <c r="E150" s="2"/>
      <c r="F150" s="26"/>
    </row>
  </sheetData>
  <mergeCells count="13">
    <mergeCell ref="A49:F49"/>
    <mergeCell ref="A39:D39"/>
    <mergeCell ref="A40:D40"/>
    <mergeCell ref="A26:D26"/>
    <mergeCell ref="A35:D35"/>
    <mergeCell ref="A16:F16"/>
    <mergeCell ref="A25:F25"/>
    <mergeCell ref="A5:F5"/>
    <mergeCell ref="A1:F1"/>
    <mergeCell ref="A2:F2"/>
    <mergeCell ref="A4:D4"/>
    <mergeCell ref="A11:F11"/>
    <mergeCell ref="A15:F15"/>
  </mergeCells>
  <pageMargins left="0" right="0.7" top="0.75" bottom="0.75" header="0.3" footer="0.3"/>
  <pageSetup orientation="landscape" r:id="rId1"/>
  <headerFoot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116"/>
  <sheetViews>
    <sheetView zoomScaleNormal="100" workbookViewId="0">
      <selection activeCell="C21" sqref="C21"/>
    </sheetView>
  </sheetViews>
  <sheetFormatPr defaultColWidth="9.140625" defaultRowHeight="15" x14ac:dyDescent="0.2"/>
  <cols>
    <col min="1" max="1" width="33.42578125" style="19" customWidth="1"/>
    <col min="2" max="2" width="10.28515625" style="2" customWidth="1"/>
    <col min="3" max="3" width="9.5703125" style="2" customWidth="1"/>
    <col min="4" max="4" width="18" style="60" customWidth="1"/>
    <col min="5" max="5" width="16.7109375" style="15" customWidth="1"/>
    <col min="6" max="6" width="35.7109375" style="25" customWidth="1"/>
    <col min="7" max="7" width="9.140625" style="2"/>
    <col min="8" max="8" width="10.28515625" style="2" bestFit="1" customWidth="1"/>
    <col min="9" max="16384" width="9.140625" style="2"/>
  </cols>
  <sheetData>
    <row r="1" spans="1:111" s="1" customFormat="1" x14ac:dyDescent="0.25">
      <c r="A1" s="406" t="s">
        <v>0</v>
      </c>
      <c r="B1" s="406"/>
      <c r="C1" s="406"/>
      <c r="D1" s="406"/>
      <c r="E1" s="406"/>
      <c r="F1" s="406"/>
    </row>
    <row r="2" spans="1:111" ht="15.75" x14ac:dyDescent="0.25">
      <c r="A2" s="436" t="s">
        <v>449</v>
      </c>
      <c r="B2" s="437"/>
      <c r="C2" s="437"/>
      <c r="D2" s="437"/>
      <c r="E2" s="437"/>
      <c r="F2" s="438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5"/>
      <c r="BB2" s="175"/>
      <c r="BC2" s="175"/>
      <c r="BD2" s="175"/>
      <c r="BE2" s="175"/>
      <c r="BF2" s="175"/>
      <c r="BG2" s="175"/>
      <c r="BH2" s="175"/>
      <c r="BI2" s="175"/>
      <c r="BJ2" s="175"/>
      <c r="BK2" s="175"/>
      <c r="BL2" s="175"/>
      <c r="BM2" s="175"/>
      <c r="BN2" s="175"/>
      <c r="BO2" s="175"/>
      <c r="BP2" s="175"/>
      <c r="BQ2" s="175"/>
      <c r="BR2" s="175"/>
      <c r="BS2" s="175"/>
      <c r="BT2" s="175"/>
      <c r="BU2" s="175"/>
      <c r="BV2" s="175"/>
      <c r="BW2" s="175"/>
      <c r="BX2" s="175"/>
      <c r="BY2" s="175"/>
      <c r="BZ2" s="175"/>
      <c r="CA2" s="175"/>
      <c r="CB2" s="175"/>
      <c r="CC2" s="175"/>
      <c r="CD2" s="175"/>
      <c r="CE2" s="175"/>
      <c r="CF2" s="175"/>
      <c r="CG2" s="175"/>
      <c r="CH2" s="175"/>
      <c r="CI2" s="175"/>
      <c r="CJ2" s="175"/>
      <c r="CK2" s="175"/>
      <c r="CL2" s="175"/>
      <c r="CM2" s="175"/>
      <c r="CN2" s="175"/>
      <c r="CO2" s="175"/>
      <c r="CP2" s="175"/>
      <c r="CQ2" s="175"/>
      <c r="CR2" s="175"/>
      <c r="CS2" s="175"/>
      <c r="CT2" s="175"/>
      <c r="CU2" s="175"/>
      <c r="CV2" s="175"/>
      <c r="CW2" s="175"/>
      <c r="CX2" s="175"/>
      <c r="CY2" s="175"/>
      <c r="CZ2" s="175"/>
      <c r="DA2" s="175"/>
      <c r="DB2" s="175"/>
      <c r="DC2" s="175"/>
      <c r="DD2" s="175"/>
      <c r="DE2" s="175"/>
      <c r="DF2" s="175"/>
      <c r="DG2" s="175"/>
    </row>
    <row r="3" spans="1:111" ht="33" customHeight="1" x14ac:dyDescent="0.2">
      <c r="A3" s="34" t="s">
        <v>362</v>
      </c>
      <c r="B3" s="34" t="s">
        <v>143</v>
      </c>
      <c r="C3" s="34" t="s">
        <v>124</v>
      </c>
      <c r="D3" s="77" t="s">
        <v>142</v>
      </c>
      <c r="E3" s="70" t="s">
        <v>223</v>
      </c>
      <c r="F3" s="33" t="s">
        <v>5</v>
      </c>
      <c r="G3" s="175"/>
      <c r="H3" s="175">
        <v>1949174</v>
      </c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5"/>
      <c r="AT3" s="175"/>
      <c r="AU3" s="175"/>
      <c r="AV3" s="175"/>
      <c r="AW3" s="175"/>
      <c r="AX3" s="175"/>
      <c r="AY3" s="175"/>
      <c r="AZ3" s="175"/>
      <c r="BA3" s="175"/>
      <c r="BB3" s="175"/>
      <c r="BC3" s="175"/>
      <c r="BD3" s="175"/>
      <c r="BE3" s="175"/>
      <c r="BF3" s="175"/>
      <c r="BG3" s="175"/>
      <c r="BH3" s="175"/>
      <c r="BI3" s="175"/>
      <c r="BJ3" s="175"/>
      <c r="BK3" s="175"/>
      <c r="BL3" s="175"/>
      <c r="BM3" s="175"/>
      <c r="BN3" s="175"/>
      <c r="BO3" s="175"/>
      <c r="BP3" s="175"/>
      <c r="BQ3" s="175"/>
      <c r="BR3" s="175"/>
      <c r="BS3" s="175"/>
      <c r="BT3" s="175"/>
      <c r="BU3" s="175"/>
      <c r="BV3" s="175"/>
      <c r="BW3" s="175"/>
      <c r="BX3" s="175"/>
      <c r="BY3" s="175"/>
      <c r="BZ3" s="175"/>
      <c r="CA3" s="175"/>
      <c r="CB3" s="175"/>
      <c r="CC3" s="175"/>
      <c r="CD3" s="175"/>
      <c r="CE3" s="175"/>
      <c r="CF3" s="175"/>
      <c r="CG3" s="175"/>
      <c r="CH3" s="175"/>
      <c r="CI3" s="175"/>
      <c r="CJ3" s="175"/>
      <c r="CK3" s="175"/>
      <c r="CL3" s="175"/>
      <c r="CM3" s="175"/>
      <c r="CN3" s="175"/>
      <c r="CO3" s="175"/>
      <c r="CP3" s="175"/>
      <c r="CQ3" s="175"/>
      <c r="CR3" s="175"/>
      <c r="CS3" s="175"/>
      <c r="CT3" s="175"/>
      <c r="CU3" s="175"/>
      <c r="CV3" s="175"/>
      <c r="CW3" s="175"/>
      <c r="CX3" s="175"/>
      <c r="CY3" s="175"/>
      <c r="CZ3" s="175"/>
      <c r="DA3" s="175"/>
      <c r="DB3" s="175"/>
      <c r="DC3" s="175"/>
      <c r="DD3" s="175"/>
      <c r="DE3" s="175"/>
      <c r="DF3" s="175"/>
      <c r="DG3" s="175"/>
    </row>
    <row r="4" spans="1:111" ht="33" customHeight="1" x14ac:dyDescent="0.2">
      <c r="A4" s="411" t="s">
        <v>345</v>
      </c>
      <c r="B4" s="412"/>
      <c r="C4" s="412"/>
      <c r="D4" s="413"/>
      <c r="E4" s="70"/>
      <c r="F4" s="203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75"/>
      <c r="AH4" s="175"/>
      <c r="AI4" s="175"/>
      <c r="AJ4" s="175"/>
      <c r="AK4" s="175"/>
      <c r="AL4" s="175"/>
      <c r="AM4" s="175"/>
      <c r="AN4" s="175"/>
      <c r="AO4" s="175"/>
      <c r="AP4" s="175"/>
      <c r="AQ4" s="175"/>
      <c r="AR4" s="175"/>
      <c r="AS4" s="175"/>
      <c r="AT4" s="175"/>
      <c r="AU4" s="175"/>
      <c r="AV4" s="175"/>
      <c r="AW4" s="175"/>
      <c r="AX4" s="175"/>
      <c r="AY4" s="175"/>
      <c r="AZ4" s="175"/>
      <c r="BA4" s="175"/>
      <c r="BB4" s="175"/>
      <c r="BC4" s="175"/>
      <c r="BD4" s="175"/>
      <c r="BE4" s="175"/>
      <c r="BF4" s="175"/>
      <c r="BG4" s="175"/>
      <c r="BH4" s="175"/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S4" s="175"/>
      <c r="BT4" s="175"/>
      <c r="BU4" s="175"/>
      <c r="BV4" s="175"/>
      <c r="BW4" s="175"/>
      <c r="BX4" s="175"/>
      <c r="BY4" s="175"/>
      <c r="BZ4" s="175"/>
      <c r="CA4" s="175"/>
      <c r="CB4" s="175"/>
      <c r="CC4" s="175"/>
      <c r="CD4" s="175"/>
      <c r="CE4" s="175"/>
      <c r="CF4" s="175"/>
      <c r="CG4" s="175"/>
      <c r="CH4" s="175"/>
      <c r="CI4" s="175"/>
      <c r="CJ4" s="175"/>
      <c r="CK4" s="175"/>
      <c r="CL4" s="175"/>
      <c r="CM4" s="175"/>
      <c r="CN4" s="175"/>
      <c r="CO4" s="175"/>
      <c r="CP4" s="175"/>
      <c r="CQ4" s="175"/>
      <c r="CR4" s="175"/>
      <c r="CS4" s="175"/>
      <c r="CT4" s="175"/>
      <c r="CU4" s="175"/>
      <c r="CV4" s="175"/>
      <c r="CW4" s="175"/>
      <c r="CX4" s="175"/>
      <c r="CY4" s="175"/>
      <c r="CZ4" s="175"/>
      <c r="DA4" s="175"/>
      <c r="DB4" s="175"/>
      <c r="DC4" s="175"/>
      <c r="DD4" s="175"/>
      <c r="DE4" s="175"/>
      <c r="DF4" s="175"/>
      <c r="DG4" s="175"/>
    </row>
    <row r="5" spans="1:111" ht="24.75" customHeight="1" x14ac:dyDescent="0.25">
      <c r="A5" s="38" t="s">
        <v>49</v>
      </c>
      <c r="B5" s="115">
        <v>2210505</v>
      </c>
      <c r="C5" s="115">
        <v>12</v>
      </c>
      <c r="D5" s="116">
        <v>7507</v>
      </c>
      <c r="E5" s="117">
        <f>D5*C5</f>
        <v>90084</v>
      </c>
      <c r="F5" s="40" t="s">
        <v>50</v>
      </c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F5" s="175"/>
      <c r="AG5" s="175"/>
      <c r="AH5" s="175"/>
      <c r="AI5" s="175"/>
      <c r="AJ5" s="175"/>
      <c r="AK5" s="175"/>
      <c r="AL5" s="175"/>
      <c r="AM5" s="175"/>
      <c r="AN5" s="175"/>
      <c r="AO5" s="175"/>
      <c r="AP5" s="175"/>
      <c r="AQ5" s="175"/>
      <c r="AR5" s="175"/>
      <c r="AS5" s="175"/>
      <c r="AT5" s="175"/>
      <c r="AU5" s="175"/>
      <c r="AV5" s="175"/>
      <c r="AW5" s="175"/>
      <c r="AX5" s="175"/>
      <c r="AY5" s="175"/>
      <c r="AZ5" s="175"/>
      <c r="BA5" s="175"/>
      <c r="BB5" s="175"/>
      <c r="BC5" s="175"/>
      <c r="BD5" s="175"/>
      <c r="BE5" s="175"/>
      <c r="BF5" s="175"/>
      <c r="BG5" s="175"/>
      <c r="BH5" s="175"/>
      <c r="BI5" s="175"/>
      <c r="BJ5" s="175"/>
      <c r="BK5" s="175"/>
      <c r="BL5" s="175"/>
      <c r="BM5" s="175"/>
      <c r="BN5" s="175"/>
      <c r="BO5" s="175"/>
      <c r="BP5" s="175"/>
      <c r="BQ5" s="175"/>
      <c r="BR5" s="175"/>
      <c r="BS5" s="175"/>
      <c r="BT5" s="175"/>
      <c r="BU5" s="175"/>
      <c r="BV5" s="175"/>
      <c r="BW5" s="175"/>
      <c r="BX5" s="175"/>
      <c r="BY5" s="175"/>
      <c r="BZ5" s="175"/>
      <c r="CA5" s="175"/>
      <c r="CB5" s="175"/>
      <c r="CC5" s="175"/>
      <c r="CD5" s="175"/>
      <c r="CE5" s="175"/>
      <c r="CF5" s="175"/>
      <c r="CG5" s="175"/>
      <c r="CH5" s="175"/>
      <c r="CI5" s="175"/>
      <c r="CJ5" s="175"/>
      <c r="CK5" s="175"/>
      <c r="CL5" s="175"/>
      <c r="CM5" s="175"/>
      <c r="CN5" s="175"/>
      <c r="CO5" s="175"/>
      <c r="CP5" s="175"/>
      <c r="CQ5" s="175"/>
      <c r="CR5" s="175"/>
      <c r="CS5" s="175"/>
      <c r="CT5" s="175"/>
      <c r="CU5" s="175"/>
      <c r="CV5" s="175"/>
      <c r="CW5" s="175"/>
      <c r="CX5" s="175"/>
      <c r="CY5" s="175"/>
      <c r="CZ5" s="175"/>
      <c r="DA5" s="175"/>
      <c r="DB5" s="175"/>
      <c r="DC5" s="175"/>
      <c r="DD5" s="175"/>
      <c r="DE5" s="175"/>
      <c r="DF5" s="175"/>
      <c r="DG5" s="175"/>
    </row>
    <row r="6" spans="1:111" ht="26.25" customHeight="1" x14ac:dyDescent="0.25">
      <c r="A6" s="38" t="s">
        <v>54</v>
      </c>
      <c r="B6" s="115">
        <v>2210708</v>
      </c>
      <c r="C6" s="115">
        <v>4</v>
      </c>
      <c r="D6" s="116">
        <v>5000</v>
      </c>
      <c r="E6" s="117">
        <f>D6*C6</f>
        <v>20000</v>
      </c>
      <c r="F6" s="40" t="s">
        <v>174</v>
      </c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175"/>
      <c r="Y6" s="175"/>
      <c r="Z6" s="175"/>
      <c r="AA6" s="175"/>
      <c r="AB6" s="175"/>
      <c r="AC6" s="175"/>
      <c r="AD6" s="175"/>
      <c r="AE6" s="175"/>
      <c r="AF6" s="175"/>
      <c r="AG6" s="175"/>
      <c r="AH6" s="175"/>
      <c r="AI6" s="175"/>
      <c r="AJ6" s="175"/>
      <c r="AK6" s="175"/>
      <c r="AL6" s="175"/>
      <c r="AM6" s="175"/>
      <c r="AN6" s="175"/>
      <c r="AO6" s="175"/>
      <c r="AP6" s="175"/>
      <c r="AQ6" s="175"/>
      <c r="AR6" s="175"/>
      <c r="AS6" s="175"/>
      <c r="AT6" s="175"/>
      <c r="AU6" s="175"/>
      <c r="AV6" s="175"/>
      <c r="AW6" s="175"/>
      <c r="AX6" s="175"/>
      <c r="AY6" s="175"/>
      <c r="AZ6" s="175"/>
      <c r="BA6" s="175"/>
      <c r="BB6" s="175"/>
      <c r="BC6" s="175"/>
      <c r="BD6" s="175"/>
      <c r="BE6" s="175"/>
      <c r="BF6" s="175"/>
      <c r="BG6" s="175"/>
      <c r="BH6" s="175"/>
      <c r="BI6" s="175"/>
      <c r="BJ6" s="175"/>
      <c r="BK6" s="175"/>
      <c r="BL6" s="175"/>
      <c r="BM6" s="175"/>
      <c r="BN6" s="175"/>
      <c r="BO6" s="175"/>
      <c r="BP6" s="175"/>
      <c r="BQ6" s="175"/>
      <c r="BR6" s="175"/>
      <c r="BS6" s="175"/>
      <c r="BT6" s="175"/>
      <c r="BU6" s="175"/>
      <c r="BV6" s="175"/>
      <c r="BW6" s="175"/>
      <c r="BX6" s="175"/>
      <c r="BY6" s="175"/>
      <c r="BZ6" s="175"/>
      <c r="CA6" s="175"/>
      <c r="CB6" s="175"/>
      <c r="CC6" s="175"/>
      <c r="CD6" s="175"/>
      <c r="CE6" s="175"/>
      <c r="CF6" s="175"/>
      <c r="CG6" s="175"/>
      <c r="CH6" s="175"/>
      <c r="CI6" s="175"/>
      <c r="CJ6" s="175"/>
      <c r="CK6" s="175"/>
      <c r="CL6" s="175"/>
      <c r="CM6" s="175"/>
      <c r="CN6" s="175"/>
      <c r="CO6" s="175"/>
      <c r="CP6" s="175"/>
      <c r="CQ6" s="175"/>
      <c r="CR6" s="175"/>
      <c r="CS6" s="175"/>
      <c r="CT6" s="175"/>
      <c r="CU6" s="175"/>
      <c r="CV6" s="175"/>
      <c r="CW6" s="175"/>
      <c r="CX6" s="175"/>
      <c r="CY6" s="175"/>
      <c r="CZ6" s="175"/>
      <c r="DA6" s="175"/>
      <c r="DB6" s="175"/>
      <c r="DC6" s="175"/>
      <c r="DD6" s="175"/>
      <c r="DE6" s="175"/>
      <c r="DF6" s="175"/>
      <c r="DG6" s="175"/>
    </row>
    <row r="7" spans="1:111" ht="31.5" customHeight="1" x14ac:dyDescent="0.25">
      <c r="A7" s="38" t="s">
        <v>326</v>
      </c>
      <c r="B7" s="115">
        <v>2210709</v>
      </c>
      <c r="C7" s="115">
        <v>4</v>
      </c>
      <c r="D7" s="116">
        <v>6000</v>
      </c>
      <c r="E7" s="117">
        <f t="shared" ref="E7:E12" si="0">D7*C7</f>
        <v>24000</v>
      </c>
      <c r="F7" s="40" t="s">
        <v>67</v>
      </c>
    </row>
    <row r="8" spans="1:111" ht="31.5" customHeight="1" x14ac:dyDescent="0.3">
      <c r="A8" s="194" t="s">
        <v>316</v>
      </c>
      <c r="B8" s="115">
        <v>2210511</v>
      </c>
      <c r="C8" s="115">
        <v>1</v>
      </c>
      <c r="D8" s="116">
        <v>35000</v>
      </c>
      <c r="E8" s="117">
        <f t="shared" si="0"/>
        <v>35000</v>
      </c>
      <c r="F8" s="40" t="s">
        <v>261</v>
      </c>
    </row>
    <row r="9" spans="1:111" ht="34.5" customHeight="1" x14ac:dyDescent="0.25">
      <c r="A9" s="125" t="s">
        <v>72</v>
      </c>
      <c r="B9" s="115">
        <v>2210910</v>
      </c>
      <c r="C9" s="115">
        <v>2</v>
      </c>
      <c r="D9" s="116">
        <v>1250</v>
      </c>
      <c r="E9" s="117">
        <f t="shared" si="0"/>
        <v>2500</v>
      </c>
      <c r="F9" s="40" t="s">
        <v>171</v>
      </c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5"/>
      <c r="W9" s="175"/>
      <c r="X9" s="175"/>
      <c r="Y9" s="175"/>
      <c r="Z9" s="175"/>
      <c r="AA9" s="175"/>
      <c r="AB9" s="175"/>
      <c r="AC9" s="175"/>
      <c r="AD9" s="175"/>
      <c r="AE9" s="175"/>
      <c r="AF9" s="175"/>
      <c r="AG9" s="175"/>
      <c r="AH9" s="175"/>
      <c r="AI9" s="175"/>
      <c r="AJ9" s="175"/>
      <c r="AK9" s="175"/>
      <c r="AL9" s="175"/>
      <c r="AM9" s="175"/>
      <c r="AN9" s="175"/>
      <c r="AO9" s="175"/>
      <c r="AP9" s="175"/>
      <c r="AQ9" s="175"/>
      <c r="AR9" s="175"/>
      <c r="AS9" s="175"/>
      <c r="AT9" s="175"/>
      <c r="AU9" s="175"/>
      <c r="AV9" s="175"/>
      <c r="AW9" s="175"/>
      <c r="AX9" s="175"/>
      <c r="AY9" s="175"/>
      <c r="AZ9" s="175"/>
      <c r="BA9" s="175"/>
      <c r="BB9" s="175"/>
      <c r="BC9" s="175"/>
      <c r="BD9" s="175"/>
      <c r="BE9" s="175"/>
      <c r="BF9" s="175"/>
      <c r="BG9" s="175"/>
      <c r="BH9" s="175"/>
      <c r="BI9" s="175"/>
      <c r="BJ9" s="175"/>
      <c r="BK9" s="175"/>
      <c r="BL9" s="175"/>
      <c r="BM9" s="175"/>
      <c r="BN9" s="175"/>
      <c r="BO9" s="175"/>
      <c r="BP9" s="175"/>
      <c r="BQ9" s="175"/>
      <c r="BR9" s="175"/>
      <c r="BS9" s="175"/>
      <c r="BT9" s="175"/>
      <c r="BU9" s="175"/>
      <c r="BV9" s="175"/>
      <c r="BW9" s="175"/>
      <c r="BX9" s="175"/>
      <c r="BY9" s="175"/>
      <c r="BZ9" s="175"/>
      <c r="CA9" s="175"/>
      <c r="CB9" s="175"/>
      <c r="CC9" s="175"/>
      <c r="CD9" s="175"/>
      <c r="CE9" s="175"/>
      <c r="CF9" s="175"/>
      <c r="CG9" s="175"/>
      <c r="CH9" s="175"/>
      <c r="CI9" s="175"/>
      <c r="CJ9" s="175"/>
      <c r="CK9" s="175"/>
      <c r="CL9" s="175"/>
      <c r="CM9" s="175"/>
      <c r="CN9" s="175"/>
      <c r="CO9" s="175"/>
      <c r="CP9" s="175"/>
      <c r="CQ9" s="175"/>
      <c r="CR9" s="175"/>
      <c r="CS9" s="175"/>
      <c r="CT9" s="175"/>
      <c r="CU9" s="175"/>
      <c r="CV9" s="175"/>
      <c r="CW9" s="175"/>
      <c r="CX9" s="175"/>
      <c r="CY9" s="175"/>
      <c r="CZ9" s="175"/>
      <c r="DA9" s="175"/>
      <c r="DB9" s="175"/>
      <c r="DC9" s="175"/>
      <c r="DD9" s="175"/>
      <c r="DE9" s="175"/>
      <c r="DF9" s="175"/>
      <c r="DG9" s="175"/>
    </row>
    <row r="10" spans="1:111" ht="30" x14ac:dyDescent="0.25">
      <c r="A10" s="125" t="s">
        <v>319</v>
      </c>
      <c r="B10" s="115">
        <v>2210502</v>
      </c>
      <c r="C10" s="41">
        <v>4</v>
      </c>
      <c r="D10" s="127">
        <v>6500</v>
      </c>
      <c r="E10" s="117">
        <f t="shared" si="0"/>
        <v>26000</v>
      </c>
      <c r="F10" s="37" t="s">
        <v>178</v>
      </c>
      <c r="G10" s="175"/>
      <c r="H10" s="175"/>
      <c r="I10" s="175"/>
      <c r="J10" s="175"/>
      <c r="K10" s="175"/>
      <c r="L10" s="175"/>
      <c r="M10" s="175"/>
      <c r="N10" s="175"/>
      <c r="O10" s="175"/>
      <c r="P10" s="175"/>
      <c r="Q10" s="175"/>
      <c r="R10" s="175"/>
      <c r="S10" s="175"/>
      <c r="T10" s="175"/>
      <c r="U10" s="175"/>
      <c r="V10" s="175"/>
      <c r="W10" s="175"/>
      <c r="X10" s="175"/>
      <c r="Y10" s="175"/>
      <c r="Z10" s="175"/>
      <c r="AA10" s="175"/>
      <c r="AB10" s="175"/>
      <c r="AC10" s="175"/>
      <c r="AD10" s="175"/>
      <c r="AE10" s="175"/>
      <c r="AF10" s="175"/>
      <c r="AG10" s="175"/>
      <c r="AH10" s="175"/>
      <c r="AI10" s="175"/>
      <c r="AJ10" s="175"/>
      <c r="AK10" s="175"/>
      <c r="AL10" s="175"/>
      <c r="AM10" s="175"/>
      <c r="AN10" s="175"/>
      <c r="AO10" s="175"/>
      <c r="AP10" s="175"/>
      <c r="AQ10" s="175"/>
      <c r="AR10" s="175"/>
      <c r="AS10" s="175"/>
      <c r="AT10" s="175"/>
      <c r="AU10" s="175"/>
      <c r="AV10" s="175"/>
      <c r="AW10" s="175"/>
      <c r="AX10" s="175"/>
      <c r="AY10" s="175"/>
      <c r="AZ10" s="175"/>
      <c r="BA10" s="175"/>
      <c r="BB10" s="175"/>
      <c r="BC10" s="175"/>
      <c r="BD10" s="175"/>
      <c r="BE10" s="175"/>
      <c r="BF10" s="175"/>
      <c r="BG10" s="175"/>
      <c r="BH10" s="175"/>
      <c r="BI10" s="175"/>
      <c r="BJ10" s="175"/>
      <c r="BK10" s="175"/>
      <c r="BL10" s="175"/>
      <c r="BM10" s="175"/>
      <c r="BN10" s="175"/>
      <c r="BO10" s="175"/>
      <c r="BP10" s="175"/>
      <c r="BQ10" s="175"/>
      <c r="BR10" s="175"/>
      <c r="BS10" s="175"/>
      <c r="BT10" s="175"/>
      <c r="BU10" s="175"/>
      <c r="BV10" s="175"/>
      <c r="BW10" s="175"/>
      <c r="BX10" s="175"/>
      <c r="BY10" s="175"/>
      <c r="BZ10" s="175"/>
      <c r="CA10" s="175"/>
      <c r="CB10" s="175"/>
      <c r="CC10" s="175"/>
      <c r="CD10" s="175"/>
      <c r="CE10" s="175"/>
      <c r="CF10" s="175"/>
      <c r="CG10" s="175"/>
      <c r="CH10" s="175"/>
      <c r="CI10" s="175"/>
      <c r="CJ10" s="175"/>
      <c r="CK10" s="175"/>
      <c r="CL10" s="175"/>
      <c r="CM10" s="175"/>
      <c r="CN10" s="175"/>
      <c r="CO10" s="175"/>
      <c r="CP10" s="175"/>
      <c r="CQ10" s="175"/>
      <c r="CR10" s="175"/>
      <c r="CS10" s="175"/>
      <c r="CT10" s="175"/>
      <c r="CU10" s="175"/>
      <c r="CV10" s="175"/>
      <c r="CW10" s="175"/>
      <c r="CX10" s="175"/>
      <c r="CY10" s="175"/>
      <c r="CZ10" s="175"/>
      <c r="DA10" s="175"/>
      <c r="DB10" s="175"/>
      <c r="DC10" s="175"/>
      <c r="DD10" s="175"/>
      <c r="DE10" s="175"/>
      <c r="DF10" s="175"/>
      <c r="DG10" s="175"/>
    </row>
    <row r="11" spans="1:111" ht="39.75" customHeight="1" x14ac:dyDescent="0.25">
      <c r="A11" s="470" t="s">
        <v>415</v>
      </c>
      <c r="B11" s="471"/>
      <c r="C11" s="471"/>
      <c r="D11" s="472"/>
      <c r="E11" s="202"/>
      <c r="F11" s="37"/>
      <c r="G11" s="175"/>
      <c r="H11" s="175"/>
      <c r="I11" s="175"/>
      <c r="J11" s="175"/>
      <c r="K11" s="175"/>
      <c r="L11" s="175"/>
      <c r="M11" s="175"/>
      <c r="N11" s="175"/>
      <c r="O11" s="175"/>
      <c r="P11" s="175"/>
      <c r="Q11" s="175"/>
      <c r="R11" s="175"/>
      <c r="S11" s="175"/>
      <c r="T11" s="175"/>
      <c r="U11" s="175"/>
      <c r="V11" s="175"/>
      <c r="W11" s="175"/>
      <c r="X11" s="175"/>
      <c r="Y11" s="175"/>
      <c r="Z11" s="175"/>
      <c r="AA11" s="175"/>
      <c r="AB11" s="175"/>
      <c r="AC11" s="175"/>
      <c r="AD11" s="175"/>
      <c r="AE11" s="175"/>
      <c r="AF11" s="175"/>
      <c r="AG11" s="175"/>
      <c r="AH11" s="175"/>
      <c r="AI11" s="175"/>
      <c r="AJ11" s="175"/>
      <c r="AK11" s="175"/>
      <c r="AL11" s="175"/>
      <c r="AM11" s="175"/>
      <c r="AN11" s="175"/>
      <c r="AO11" s="175"/>
      <c r="AP11" s="175"/>
      <c r="AQ11" s="175"/>
      <c r="AR11" s="175"/>
      <c r="AS11" s="175"/>
      <c r="AT11" s="175"/>
      <c r="AU11" s="175"/>
      <c r="AV11" s="175"/>
      <c r="AW11" s="175"/>
      <c r="AX11" s="175"/>
      <c r="AY11" s="175"/>
      <c r="AZ11" s="175"/>
      <c r="BA11" s="175"/>
      <c r="BB11" s="175"/>
      <c r="BC11" s="175"/>
      <c r="BD11" s="175"/>
      <c r="BE11" s="175"/>
      <c r="BF11" s="175"/>
      <c r="BG11" s="175"/>
      <c r="BH11" s="175"/>
      <c r="BI11" s="175"/>
      <c r="BJ11" s="175"/>
      <c r="BK11" s="175"/>
      <c r="BL11" s="175"/>
      <c r="BM11" s="175"/>
      <c r="BN11" s="175"/>
      <c r="BO11" s="175"/>
      <c r="BP11" s="175"/>
      <c r="BQ11" s="175"/>
      <c r="BR11" s="175"/>
      <c r="BS11" s="175"/>
      <c r="BT11" s="175"/>
      <c r="BU11" s="175"/>
      <c r="BV11" s="175"/>
      <c r="BW11" s="175"/>
      <c r="BX11" s="175"/>
      <c r="BY11" s="175"/>
      <c r="BZ11" s="175"/>
      <c r="CA11" s="175"/>
      <c r="CB11" s="175"/>
      <c r="CC11" s="175"/>
      <c r="CD11" s="175"/>
      <c r="CE11" s="175"/>
      <c r="CF11" s="175"/>
      <c r="CG11" s="175"/>
      <c r="CH11" s="175"/>
      <c r="CI11" s="175"/>
      <c r="CJ11" s="175"/>
      <c r="CK11" s="175"/>
      <c r="CL11" s="175"/>
      <c r="CM11" s="175"/>
      <c r="CN11" s="175"/>
      <c r="CO11" s="175"/>
      <c r="CP11" s="175"/>
      <c r="CQ11" s="175"/>
      <c r="CR11" s="175"/>
      <c r="CS11" s="175"/>
      <c r="CT11" s="175"/>
      <c r="CU11" s="175"/>
      <c r="CV11" s="175"/>
      <c r="CW11" s="175"/>
      <c r="CX11" s="175"/>
      <c r="CY11" s="175"/>
      <c r="CZ11" s="175"/>
      <c r="DA11" s="175"/>
      <c r="DB11" s="175"/>
      <c r="DC11" s="175"/>
      <c r="DD11" s="175"/>
      <c r="DE11" s="175"/>
      <c r="DF11" s="175"/>
      <c r="DG11" s="175"/>
    </row>
    <row r="12" spans="1:111" s="342" customFormat="1" ht="33.75" customHeight="1" x14ac:dyDescent="0.25">
      <c r="A12" s="339" t="s">
        <v>248</v>
      </c>
      <c r="B12" s="340">
        <v>3111360</v>
      </c>
      <c r="C12" s="340">
        <v>4</v>
      </c>
      <c r="D12" s="341">
        <v>25000</v>
      </c>
      <c r="E12" s="195">
        <f t="shared" si="0"/>
        <v>100000</v>
      </c>
      <c r="F12" s="196" t="s">
        <v>224</v>
      </c>
    </row>
    <row r="13" spans="1:111" ht="48" customHeight="1" x14ac:dyDescent="0.25">
      <c r="A13" s="467" t="s">
        <v>344</v>
      </c>
      <c r="B13" s="468"/>
      <c r="C13" s="468"/>
      <c r="D13" s="469"/>
      <c r="E13" s="195"/>
      <c r="F13" s="196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5"/>
      <c r="R13" s="175"/>
      <c r="S13" s="175"/>
      <c r="T13" s="175"/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75"/>
      <c r="AH13" s="175"/>
      <c r="AI13" s="175"/>
      <c r="AJ13" s="175"/>
      <c r="AK13" s="175"/>
      <c r="AL13" s="175"/>
      <c r="AM13" s="175"/>
      <c r="AN13" s="175"/>
      <c r="AO13" s="175"/>
      <c r="AP13" s="175"/>
      <c r="AQ13" s="175"/>
      <c r="AR13" s="175"/>
      <c r="AS13" s="175"/>
      <c r="AT13" s="175"/>
      <c r="AU13" s="175"/>
      <c r="AV13" s="175"/>
      <c r="AW13" s="175"/>
      <c r="AX13" s="175"/>
      <c r="AY13" s="175"/>
      <c r="AZ13" s="175"/>
      <c r="BA13" s="175"/>
      <c r="BB13" s="175"/>
      <c r="BC13" s="175"/>
      <c r="BD13" s="175"/>
      <c r="BE13" s="175"/>
      <c r="BF13" s="175"/>
      <c r="BG13" s="175"/>
      <c r="BH13" s="175"/>
      <c r="BI13" s="175"/>
      <c r="BJ13" s="175"/>
      <c r="BK13" s="175"/>
      <c r="BL13" s="175"/>
      <c r="BM13" s="175"/>
      <c r="BN13" s="175"/>
      <c r="BO13" s="175"/>
      <c r="BP13" s="175"/>
      <c r="BQ13" s="175"/>
      <c r="BR13" s="175"/>
      <c r="BS13" s="175"/>
      <c r="BT13" s="175"/>
      <c r="BU13" s="175"/>
      <c r="BV13" s="175"/>
      <c r="BW13" s="175"/>
      <c r="BX13" s="175"/>
      <c r="BY13" s="175"/>
      <c r="BZ13" s="175"/>
      <c r="CA13" s="175"/>
      <c r="CB13" s="175"/>
      <c r="CC13" s="175"/>
      <c r="CD13" s="175"/>
      <c r="CE13" s="175"/>
      <c r="CF13" s="175"/>
      <c r="CG13" s="175"/>
      <c r="CH13" s="175"/>
      <c r="CI13" s="175"/>
      <c r="CJ13" s="175"/>
      <c r="CK13" s="175"/>
      <c r="CL13" s="175"/>
      <c r="CM13" s="175"/>
      <c r="CN13" s="175"/>
      <c r="CO13" s="175"/>
      <c r="CP13" s="175"/>
      <c r="CQ13" s="175"/>
      <c r="CR13" s="175"/>
      <c r="CS13" s="175"/>
      <c r="CT13" s="175"/>
      <c r="CU13" s="175"/>
      <c r="CV13" s="175"/>
      <c r="CW13" s="175"/>
      <c r="CX13" s="175"/>
      <c r="CY13" s="175"/>
      <c r="CZ13" s="175"/>
      <c r="DA13" s="175"/>
      <c r="DB13" s="175"/>
      <c r="DC13" s="175"/>
      <c r="DD13" s="175"/>
      <c r="DE13" s="175"/>
      <c r="DF13" s="175"/>
      <c r="DG13" s="175"/>
    </row>
    <row r="14" spans="1:111" s="342" customFormat="1" ht="45" customHeight="1" x14ac:dyDescent="0.25">
      <c r="A14" s="339" t="s">
        <v>443</v>
      </c>
      <c r="B14" s="343">
        <v>3111256</v>
      </c>
      <c r="C14" s="343">
        <v>1</v>
      </c>
      <c r="D14" s="344">
        <v>1200000</v>
      </c>
      <c r="E14" s="345">
        <f t="shared" ref="E14" si="1">D14*C14</f>
        <v>1200000</v>
      </c>
      <c r="F14" s="196" t="s">
        <v>173</v>
      </c>
    </row>
    <row r="15" spans="1:111" s="342" customFormat="1" ht="43.5" customHeight="1" x14ac:dyDescent="0.25">
      <c r="A15" s="339" t="s">
        <v>444</v>
      </c>
      <c r="B15" s="343">
        <v>3111256</v>
      </c>
      <c r="C15" s="343">
        <v>1</v>
      </c>
      <c r="D15" s="344">
        <v>550000</v>
      </c>
      <c r="E15" s="345">
        <f>D15*C15</f>
        <v>550000</v>
      </c>
      <c r="F15" s="196" t="s">
        <v>173</v>
      </c>
    </row>
    <row r="16" spans="1:111" ht="35.25" customHeight="1" x14ac:dyDescent="0.25">
      <c r="A16" s="458" t="s">
        <v>95</v>
      </c>
      <c r="B16" s="459"/>
      <c r="C16" s="459"/>
      <c r="D16" s="460"/>
      <c r="E16" s="72"/>
      <c r="F16" s="201"/>
    </row>
    <row r="17" spans="1:111" s="342" customFormat="1" ht="28.5" customHeight="1" x14ac:dyDescent="0.2">
      <c r="A17" s="346" t="s">
        <v>327</v>
      </c>
      <c r="B17" s="347">
        <v>3111353</v>
      </c>
      <c r="C17" s="347">
        <v>1</v>
      </c>
      <c r="D17" s="348">
        <v>30795.97</v>
      </c>
      <c r="E17" s="349">
        <f>D17*C17</f>
        <v>30795.97</v>
      </c>
      <c r="F17" s="350" t="s">
        <v>343</v>
      </c>
    </row>
    <row r="18" spans="1:111" ht="27.75" customHeight="1" x14ac:dyDescent="0.25">
      <c r="A18" s="37" t="s">
        <v>250</v>
      </c>
      <c r="B18" s="38">
        <v>2210711</v>
      </c>
      <c r="C18" s="41">
        <v>1</v>
      </c>
      <c r="D18" s="45">
        <v>15000</v>
      </c>
      <c r="E18" s="72">
        <f>D18*C18</f>
        <v>15000</v>
      </c>
      <c r="F18" s="199" t="s">
        <v>253</v>
      </c>
    </row>
    <row r="19" spans="1:111" ht="27.75" customHeight="1" x14ac:dyDescent="0.25">
      <c r="A19" s="37" t="s">
        <v>251</v>
      </c>
      <c r="B19" s="38">
        <v>2210711</v>
      </c>
      <c r="C19" s="41">
        <v>1</v>
      </c>
      <c r="D19" s="45">
        <v>20000</v>
      </c>
      <c r="E19" s="72">
        <f>D19*C19</f>
        <v>20000</v>
      </c>
      <c r="F19" s="40" t="s">
        <v>252</v>
      </c>
    </row>
    <row r="20" spans="1:111" ht="27.75" customHeight="1" x14ac:dyDescent="0.25">
      <c r="A20" s="37" t="s">
        <v>249</v>
      </c>
      <c r="B20" s="38">
        <v>2210711</v>
      </c>
      <c r="C20" s="41">
        <v>1</v>
      </c>
      <c r="D20" s="45">
        <v>30000</v>
      </c>
      <c r="E20" s="72">
        <f>D20*C20</f>
        <v>30000</v>
      </c>
      <c r="F20" s="40"/>
      <c r="G20" s="175"/>
      <c r="H20" s="175"/>
      <c r="I20" s="175"/>
      <c r="J20" s="175"/>
      <c r="K20" s="175"/>
      <c r="L20" s="175"/>
      <c r="M20" s="175"/>
      <c r="N20" s="175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75"/>
      <c r="Z20" s="175"/>
      <c r="AA20" s="175"/>
      <c r="AB20" s="175"/>
      <c r="AC20" s="175"/>
      <c r="AD20" s="175"/>
      <c r="AE20" s="175"/>
      <c r="AF20" s="175"/>
      <c r="AG20" s="175"/>
      <c r="AH20" s="175"/>
      <c r="AI20" s="175"/>
      <c r="AJ20" s="175"/>
      <c r="AK20" s="175"/>
      <c r="AL20" s="175"/>
      <c r="AM20" s="175"/>
      <c r="AN20" s="175"/>
      <c r="AO20" s="175"/>
      <c r="AP20" s="175"/>
      <c r="AQ20" s="175"/>
      <c r="AR20" s="175"/>
      <c r="AS20" s="175"/>
      <c r="AT20" s="175"/>
      <c r="AU20" s="175"/>
      <c r="AV20" s="175"/>
      <c r="AW20" s="175"/>
      <c r="AX20" s="175"/>
      <c r="AY20" s="175"/>
      <c r="AZ20" s="175"/>
      <c r="BA20" s="175"/>
      <c r="BB20" s="175"/>
      <c r="BC20" s="175"/>
      <c r="BD20" s="175"/>
      <c r="BE20" s="175"/>
      <c r="BF20" s="175"/>
      <c r="BG20" s="175"/>
      <c r="BH20" s="175"/>
      <c r="BI20" s="175"/>
      <c r="BJ20" s="175"/>
      <c r="BK20" s="175"/>
      <c r="BL20" s="175"/>
      <c r="BM20" s="175"/>
      <c r="BN20" s="175"/>
      <c r="BO20" s="175"/>
      <c r="BP20" s="175"/>
      <c r="BQ20" s="175"/>
      <c r="BR20" s="175"/>
      <c r="BS20" s="175"/>
      <c r="BT20" s="175"/>
      <c r="BU20" s="175"/>
      <c r="BV20" s="175"/>
      <c r="BW20" s="175"/>
      <c r="BX20" s="175"/>
      <c r="BY20" s="175"/>
      <c r="BZ20" s="175"/>
      <c r="CA20" s="175"/>
      <c r="CB20" s="175"/>
      <c r="CC20" s="175"/>
      <c r="CD20" s="175"/>
      <c r="CE20" s="175"/>
      <c r="CF20" s="175"/>
      <c r="CG20" s="175"/>
      <c r="CH20" s="175"/>
      <c r="CI20" s="175"/>
      <c r="CJ20" s="175"/>
      <c r="CK20" s="175"/>
      <c r="CL20" s="175"/>
      <c r="CM20" s="175"/>
      <c r="CN20" s="175"/>
      <c r="CO20" s="175"/>
      <c r="CP20" s="175"/>
      <c r="CQ20" s="175"/>
      <c r="CR20" s="175"/>
      <c r="CS20" s="175"/>
      <c r="CT20" s="175"/>
      <c r="CU20" s="175"/>
      <c r="CV20" s="175"/>
      <c r="CW20" s="175"/>
      <c r="CX20" s="175"/>
      <c r="CY20" s="175"/>
      <c r="CZ20" s="175"/>
      <c r="DA20" s="175"/>
      <c r="DB20" s="175"/>
      <c r="DC20" s="175"/>
      <c r="DD20" s="175"/>
      <c r="DE20" s="175"/>
      <c r="DF20" s="175"/>
      <c r="DG20" s="175"/>
    </row>
    <row r="21" spans="1:111" ht="27.75" customHeight="1" x14ac:dyDescent="0.25">
      <c r="A21" s="184" t="s">
        <v>416</v>
      </c>
      <c r="B21" s="21"/>
      <c r="C21" s="21"/>
      <c r="D21" s="59"/>
      <c r="E21" s="72"/>
      <c r="F21" s="200"/>
      <c r="G21" s="175"/>
      <c r="H21" s="175"/>
      <c r="I21" s="175"/>
      <c r="J21" s="175"/>
      <c r="K21" s="175"/>
      <c r="L21" s="175"/>
      <c r="M21" s="175"/>
      <c r="N21" s="175"/>
      <c r="O21" s="175"/>
      <c r="P21" s="175"/>
      <c r="Q21" s="175"/>
      <c r="R21" s="175"/>
      <c r="S21" s="175"/>
      <c r="T21" s="175"/>
      <c r="U21" s="175"/>
      <c r="V21" s="175"/>
      <c r="W21" s="175"/>
      <c r="X21" s="175"/>
      <c r="Y21" s="175"/>
      <c r="Z21" s="175"/>
      <c r="AA21" s="175"/>
      <c r="AB21" s="175"/>
      <c r="AC21" s="175"/>
      <c r="AD21" s="175"/>
      <c r="AE21" s="175"/>
      <c r="AF21" s="175"/>
      <c r="AG21" s="175"/>
      <c r="AH21" s="175"/>
      <c r="AI21" s="175"/>
      <c r="AJ21" s="175"/>
      <c r="AK21" s="175"/>
      <c r="AL21" s="175"/>
      <c r="AM21" s="175"/>
      <c r="AN21" s="175"/>
      <c r="AO21" s="175"/>
      <c r="AP21" s="175"/>
      <c r="AQ21" s="175"/>
      <c r="AR21" s="175"/>
      <c r="AS21" s="175"/>
      <c r="AT21" s="175"/>
      <c r="AU21" s="175"/>
      <c r="AV21" s="175"/>
      <c r="AW21" s="175"/>
      <c r="AX21" s="175"/>
      <c r="AY21" s="175"/>
      <c r="AZ21" s="175"/>
      <c r="BA21" s="175"/>
      <c r="BB21" s="175"/>
      <c r="BC21" s="175"/>
      <c r="BD21" s="175"/>
      <c r="BE21" s="175"/>
      <c r="BF21" s="175"/>
      <c r="BG21" s="175"/>
      <c r="BH21" s="175"/>
      <c r="BI21" s="175"/>
      <c r="BJ21" s="175"/>
      <c r="BK21" s="175"/>
      <c r="BL21" s="175"/>
      <c r="BM21" s="175"/>
      <c r="BN21" s="175"/>
      <c r="BO21" s="175"/>
      <c r="BP21" s="175"/>
      <c r="BQ21" s="175"/>
      <c r="BR21" s="175"/>
      <c r="BS21" s="175"/>
      <c r="BT21" s="175"/>
      <c r="BU21" s="175"/>
      <c r="BV21" s="175"/>
      <c r="BW21" s="175"/>
      <c r="BX21" s="175"/>
      <c r="BY21" s="175"/>
      <c r="BZ21" s="175"/>
      <c r="CA21" s="175"/>
      <c r="CB21" s="175"/>
      <c r="CC21" s="175"/>
      <c r="CD21" s="175"/>
      <c r="CE21" s="175"/>
      <c r="CF21" s="175"/>
      <c r="CG21" s="175"/>
      <c r="CH21" s="175"/>
      <c r="CI21" s="175"/>
      <c r="CJ21" s="175"/>
      <c r="CK21" s="175"/>
      <c r="CL21" s="175"/>
      <c r="CM21" s="175"/>
      <c r="CN21" s="175"/>
      <c r="CO21" s="175"/>
      <c r="CP21" s="175"/>
      <c r="CQ21" s="175"/>
      <c r="CR21" s="175"/>
      <c r="CS21" s="175"/>
      <c r="CT21" s="175"/>
      <c r="CU21" s="175"/>
      <c r="CV21" s="175"/>
      <c r="CW21" s="175"/>
      <c r="CX21" s="175"/>
      <c r="CY21" s="175"/>
      <c r="CZ21" s="175"/>
      <c r="DA21" s="175"/>
      <c r="DB21" s="175"/>
      <c r="DC21" s="175"/>
      <c r="DD21" s="175"/>
      <c r="DE21" s="175"/>
      <c r="DF21" s="175"/>
      <c r="DG21" s="175"/>
    </row>
    <row r="22" spans="1:111" customFormat="1" ht="36.75" customHeight="1" x14ac:dyDescent="0.25">
      <c r="A22" s="191" t="s">
        <v>325</v>
      </c>
      <c r="B22" s="190">
        <v>2210710</v>
      </c>
      <c r="C22" s="193">
        <v>1</v>
      </c>
      <c r="D22" s="192">
        <v>32047.88</v>
      </c>
      <c r="E22" s="192">
        <f>C22*D22</f>
        <v>32047.88</v>
      </c>
      <c r="F22" s="190" t="s">
        <v>320</v>
      </c>
    </row>
    <row r="23" spans="1:111" ht="36" customHeight="1" x14ac:dyDescent="0.25">
      <c r="A23" s="128" t="s">
        <v>99</v>
      </c>
      <c r="B23" s="32">
        <v>2210711</v>
      </c>
      <c r="C23" s="41">
        <v>4</v>
      </c>
      <c r="D23" s="45">
        <v>2500</v>
      </c>
      <c r="E23" s="72">
        <f>D23*C23</f>
        <v>10000</v>
      </c>
      <c r="F23" s="129" t="s">
        <v>472</v>
      </c>
      <c r="G23" s="175"/>
      <c r="H23" s="175"/>
      <c r="I23" s="175"/>
      <c r="J23" s="175"/>
      <c r="K23" s="175"/>
      <c r="L23" s="175"/>
      <c r="M23" s="175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  <c r="Z23" s="175"/>
      <c r="AA23" s="175"/>
      <c r="AB23" s="175"/>
      <c r="AC23" s="175"/>
      <c r="AD23" s="175"/>
      <c r="AE23" s="175"/>
      <c r="AF23" s="175"/>
      <c r="AG23" s="175"/>
      <c r="AH23" s="175"/>
      <c r="AI23" s="175"/>
      <c r="AJ23" s="175"/>
      <c r="AK23" s="175"/>
      <c r="AL23" s="175"/>
      <c r="AM23" s="175"/>
      <c r="AN23" s="175"/>
      <c r="AO23" s="175"/>
      <c r="AP23" s="175"/>
      <c r="AQ23" s="175"/>
      <c r="AR23" s="175"/>
      <c r="AS23" s="175"/>
      <c r="AT23" s="175"/>
      <c r="AU23" s="175"/>
      <c r="AV23" s="175"/>
      <c r="AW23" s="175"/>
      <c r="AX23" s="175"/>
      <c r="AY23" s="175"/>
      <c r="AZ23" s="175"/>
      <c r="BA23" s="175"/>
      <c r="BB23" s="175"/>
      <c r="BC23" s="175"/>
      <c r="BD23" s="175"/>
      <c r="BE23" s="175"/>
      <c r="BF23" s="175"/>
      <c r="BG23" s="175"/>
      <c r="BH23" s="175"/>
      <c r="BI23" s="175"/>
      <c r="BJ23" s="175"/>
      <c r="BK23" s="175"/>
      <c r="BL23" s="175"/>
      <c r="BM23" s="175"/>
      <c r="BN23" s="175"/>
      <c r="BO23" s="175"/>
      <c r="BP23" s="175"/>
      <c r="BQ23" s="175"/>
      <c r="BR23" s="175"/>
      <c r="BS23" s="175"/>
      <c r="BT23" s="175"/>
      <c r="BU23" s="175"/>
      <c r="BV23" s="175"/>
      <c r="BW23" s="175"/>
      <c r="BX23" s="175"/>
      <c r="BY23" s="175"/>
      <c r="BZ23" s="175"/>
      <c r="CA23" s="175"/>
      <c r="CB23" s="175"/>
      <c r="CC23" s="175"/>
      <c r="CD23" s="175"/>
      <c r="CE23" s="175"/>
      <c r="CF23" s="175"/>
      <c r="CG23" s="175"/>
      <c r="CH23" s="175"/>
      <c r="CI23" s="175"/>
      <c r="CJ23" s="175"/>
      <c r="CK23" s="175"/>
      <c r="CL23" s="175"/>
      <c r="CM23" s="175"/>
      <c r="CN23" s="175"/>
      <c r="CO23" s="175"/>
      <c r="CP23" s="175"/>
      <c r="CQ23" s="175"/>
      <c r="CR23" s="175"/>
      <c r="CS23" s="175"/>
      <c r="CT23" s="175"/>
      <c r="CU23" s="175"/>
      <c r="CV23" s="175"/>
      <c r="CW23" s="175"/>
      <c r="CX23" s="175"/>
      <c r="CY23" s="175"/>
      <c r="CZ23" s="175"/>
      <c r="DA23" s="175"/>
      <c r="DB23" s="175"/>
      <c r="DC23" s="175"/>
      <c r="DD23" s="175"/>
      <c r="DE23" s="175"/>
      <c r="DF23" s="175"/>
      <c r="DG23" s="175"/>
    </row>
    <row r="24" spans="1:111" ht="21.75" customHeight="1" x14ac:dyDescent="0.2">
      <c r="A24" s="104"/>
      <c r="B24" s="105"/>
      <c r="C24" s="105"/>
      <c r="D24" s="105"/>
      <c r="E24" s="204">
        <f>SUM(E5:E23)</f>
        <v>2185427.8499999996</v>
      </c>
      <c r="F24" s="106"/>
      <c r="G24" s="175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  <c r="AM24" s="175"/>
      <c r="AN24" s="175"/>
      <c r="AO24" s="175"/>
      <c r="AP24" s="175"/>
      <c r="AQ24" s="175"/>
      <c r="AR24" s="175"/>
      <c r="AS24" s="175"/>
      <c r="AT24" s="175"/>
      <c r="AU24" s="175"/>
      <c r="AV24" s="175"/>
      <c r="AW24" s="175"/>
      <c r="AX24" s="175"/>
      <c r="AY24" s="175"/>
      <c r="AZ24" s="175"/>
      <c r="BA24" s="175"/>
      <c r="BB24" s="175"/>
      <c r="BC24" s="175"/>
      <c r="BD24" s="175"/>
      <c r="BE24" s="175"/>
      <c r="BF24" s="175"/>
      <c r="BG24" s="175"/>
      <c r="BH24" s="175"/>
      <c r="BI24" s="175"/>
      <c r="BJ24" s="175"/>
      <c r="BK24" s="175"/>
      <c r="BL24" s="175"/>
      <c r="BM24" s="175"/>
      <c r="BN24" s="175"/>
      <c r="BO24" s="175"/>
      <c r="BP24" s="175"/>
      <c r="BQ24" s="175"/>
      <c r="BR24" s="175"/>
      <c r="BS24" s="175"/>
      <c r="BT24" s="175"/>
      <c r="BU24" s="175"/>
      <c r="BV24" s="175"/>
      <c r="BW24" s="175"/>
      <c r="BX24" s="175"/>
      <c r="BY24" s="175"/>
      <c r="BZ24" s="175"/>
      <c r="CA24" s="175"/>
      <c r="CB24" s="175"/>
      <c r="CC24" s="175"/>
      <c r="CD24" s="175"/>
      <c r="CE24" s="175"/>
      <c r="CF24" s="175"/>
      <c r="CG24" s="175"/>
      <c r="CH24" s="175"/>
      <c r="CI24" s="175"/>
      <c r="CJ24" s="175"/>
      <c r="CK24" s="175"/>
      <c r="CL24" s="175"/>
      <c r="CM24" s="175"/>
      <c r="CN24" s="175"/>
      <c r="CO24" s="175"/>
      <c r="CP24" s="175"/>
      <c r="CQ24" s="175"/>
      <c r="CR24" s="175"/>
      <c r="CS24" s="175"/>
      <c r="CT24" s="175"/>
      <c r="CU24" s="175"/>
      <c r="CV24" s="175"/>
      <c r="CW24" s="175"/>
      <c r="CX24" s="175"/>
      <c r="CY24" s="175"/>
      <c r="CZ24" s="175"/>
      <c r="DA24" s="175"/>
      <c r="DB24" s="175"/>
      <c r="DC24" s="175"/>
      <c r="DD24" s="175"/>
      <c r="DE24" s="175"/>
      <c r="DF24" s="175"/>
      <c r="DG24" s="175"/>
    </row>
    <row r="25" spans="1:111" ht="18.75" customHeight="1" x14ac:dyDescent="0.25">
      <c r="A25" s="189"/>
      <c r="B25" s="82"/>
      <c r="C25" s="82"/>
      <c r="D25" s="84"/>
      <c r="E25" s="83"/>
      <c r="F25" s="58"/>
      <c r="G25" s="175"/>
      <c r="H25" s="175"/>
      <c r="I25" s="175"/>
      <c r="J25" s="175"/>
      <c r="K25" s="175"/>
      <c r="L25" s="175"/>
      <c r="M25" s="175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  <c r="Z25" s="175"/>
      <c r="AA25" s="175"/>
      <c r="AB25" s="175"/>
      <c r="AC25" s="175"/>
      <c r="AD25" s="175"/>
      <c r="AE25" s="175"/>
      <c r="AF25" s="175"/>
      <c r="AG25" s="175"/>
      <c r="AH25" s="175"/>
      <c r="AI25" s="175"/>
      <c r="AJ25" s="175"/>
      <c r="AK25" s="175"/>
      <c r="AL25" s="175"/>
      <c r="AM25" s="175"/>
      <c r="AN25" s="175"/>
      <c r="AO25" s="175"/>
      <c r="AP25" s="175"/>
      <c r="AQ25" s="175"/>
      <c r="AR25" s="175"/>
      <c r="AS25" s="175"/>
      <c r="AT25" s="175"/>
      <c r="AU25" s="175"/>
      <c r="AV25" s="175"/>
      <c r="AW25" s="175"/>
      <c r="AX25" s="175"/>
      <c r="AY25" s="175"/>
      <c r="AZ25" s="175"/>
      <c r="BA25" s="175"/>
      <c r="BB25" s="175"/>
      <c r="BC25" s="175"/>
      <c r="BD25" s="175"/>
      <c r="BE25" s="175"/>
      <c r="BF25" s="175"/>
      <c r="BG25" s="175"/>
      <c r="BH25" s="175"/>
      <c r="BI25" s="175"/>
      <c r="BJ25" s="175"/>
      <c r="BK25" s="175"/>
      <c r="BL25" s="175"/>
      <c r="BM25" s="175"/>
      <c r="BN25" s="175"/>
      <c r="BO25" s="175"/>
      <c r="BP25" s="175"/>
      <c r="BQ25" s="175"/>
      <c r="BR25" s="175"/>
      <c r="BS25" s="175"/>
      <c r="BT25" s="175"/>
      <c r="BU25" s="175"/>
      <c r="BV25" s="175"/>
      <c r="BW25" s="175"/>
      <c r="BX25" s="175"/>
      <c r="BY25" s="175"/>
      <c r="BZ25" s="175"/>
      <c r="CA25" s="175"/>
      <c r="CB25" s="175"/>
      <c r="CC25" s="175"/>
      <c r="CD25" s="175"/>
      <c r="CE25" s="175"/>
      <c r="CF25" s="175"/>
      <c r="CG25" s="175"/>
      <c r="CH25" s="175"/>
      <c r="CI25" s="175"/>
      <c r="CJ25" s="175"/>
      <c r="CK25" s="175"/>
      <c r="CL25" s="175"/>
      <c r="CM25" s="175"/>
      <c r="CN25" s="175"/>
      <c r="CO25" s="175"/>
      <c r="CP25" s="175"/>
      <c r="CQ25" s="175"/>
      <c r="CR25" s="175"/>
      <c r="CS25" s="175"/>
      <c r="CT25" s="175"/>
      <c r="CU25" s="175"/>
      <c r="CV25" s="175"/>
      <c r="CW25" s="175"/>
      <c r="CX25" s="175"/>
      <c r="CY25" s="175"/>
      <c r="CZ25" s="175"/>
      <c r="DA25" s="175"/>
      <c r="DB25" s="175"/>
      <c r="DC25" s="175"/>
      <c r="DD25" s="175"/>
      <c r="DE25" s="175"/>
      <c r="DF25" s="175"/>
      <c r="DG25" s="175"/>
    </row>
    <row r="26" spans="1:111" x14ac:dyDescent="0.2">
      <c r="A26" s="26"/>
      <c r="E26" s="10"/>
      <c r="F26" s="11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  <c r="Z26" s="175"/>
      <c r="AA26" s="175"/>
      <c r="AB26" s="175"/>
      <c r="AC26" s="175"/>
      <c r="AD26" s="175"/>
      <c r="AE26" s="175"/>
      <c r="AF26" s="175"/>
      <c r="AG26" s="175"/>
      <c r="AH26" s="175"/>
      <c r="AI26" s="175"/>
      <c r="AJ26" s="175"/>
      <c r="AK26" s="175"/>
      <c r="AL26" s="175"/>
      <c r="AM26" s="175"/>
      <c r="AN26" s="175"/>
      <c r="AO26" s="175"/>
      <c r="AP26" s="175"/>
      <c r="AQ26" s="175"/>
      <c r="AR26" s="175"/>
      <c r="AS26" s="175"/>
      <c r="AT26" s="175"/>
      <c r="AU26" s="175"/>
      <c r="AV26" s="175"/>
      <c r="AW26" s="175"/>
      <c r="AX26" s="175"/>
      <c r="AY26" s="175"/>
      <c r="AZ26" s="175"/>
      <c r="BA26" s="175"/>
      <c r="BB26" s="175"/>
      <c r="BC26" s="175"/>
      <c r="BD26" s="175"/>
      <c r="BE26" s="175"/>
      <c r="BF26" s="175"/>
      <c r="BG26" s="175"/>
      <c r="BH26" s="175"/>
      <c r="BI26" s="175"/>
      <c r="BJ26" s="175"/>
      <c r="BK26" s="175"/>
      <c r="BL26" s="175"/>
      <c r="BM26" s="175"/>
      <c r="BN26" s="175"/>
      <c r="BO26" s="175"/>
      <c r="BP26" s="175"/>
      <c r="BQ26" s="175"/>
      <c r="BR26" s="175"/>
      <c r="BS26" s="175"/>
      <c r="BT26" s="175"/>
      <c r="BU26" s="175"/>
      <c r="BV26" s="175"/>
      <c r="BW26" s="175"/>
      <c r="BX26" s="175"/>
      <c r="BY26" s="175"/>
      <c r="BZ26" s="175"/>
      <c r="CA26" s="175"/>
      <c r="CB26" s="175"/>
      <c r="CC26" s="175"/>
      <c r="CD26" s="175"/>
      <c r="CE26" s="175"/>
      <c r="CF26" s="175"/>
      <c r="CG26" s="175"/>
      <c r="CH26" s="175"/>
      <c r="CI26" s="175"/>
      <c r="CJ26" s="175"/>
      <c r="CK26" s="175"/>
      <c r="CL26" s="175"/>
      <c r="CM26" s="175"/>
      <c r="CN26" s="175"/>
      <c r="CO26" s="175"/>
      <c r="CP26" s="175"/>
      <c r="CQ26" s="175"/>
      <c r="CR26" s="175"/>
      <c r="CS26" s="175"/>
      <c r="CT26" s="175"/>
      <c r="CU26" s="175"/>
      <c r="CV26" s="175"/>
      <c r="CW26" s="175"/>
      <c r="CX26" s="175"/>
      <c r="CY26" s="175"/>
      <c r="CZ26" s="175"/>
      <c r="DA26" s="175"/>
      <c r="DB26" s="175"/>
      <c r="DC26" s="175"/>
      <c r="DD26" s="175"/>
      <c r="DE26" s="175"/>
      <c r="DF26" s="175"/>
      <c r="DG26" s="175"/>
    </row>
    <row r="27" spans="1:111" x14ac:dyDescent="0.2">
      <c r="A27" s="26"/>
      <c r="D27" s="311"/>
      <c r="E27" s="312"/>
      <c r="F27" s="11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5"/>
      <c r="AE27" s="175"/>
      <c r="AF27" s="175"/>
      <c r="AG27" s="175"/>
      <c r="AH27" s="175"/>
      <c r="AI27" s="175"/>
      <c r="AJ27" s="175"/>
      <c r="AK27" s="175"/>
      <c r="AL27" s="175"/>
      <c r="AM27" s="175"/>
      <c r="AN27" s="175"/>
      <c r="AO27" s="175"/>
      <c r="AP27" s="175"/>
      <c r="AQ27" s="175"/>
      <c r="AR27" s="175"/>
      <c r="AS27" s="175"/>
      <c r="AT27" s="175"/>
      <c r="AU27" s="175"/>
      <c r="AV27" s="175"/>
      <c r="AW27" s="175"/>
      <c r="AX27" s="175"/>
      <c r="AY27" s="175"/>
      <c r="AZ27" s="175"/>
      <c r="BA27" s="175"/>
      <c r="BB27" s="175"/>
      <c r="BC27" s="175"/>
      <c r="BD27" s="175"/>
      <c r="BE27" s="175"/>
      <c r="BF27" s="175"/>
      <c r="BG27" s="175"/>
      <c r="BH27" s="175"/>
      <c r="BI27" s="175"/>
      <c r="BJ27" s="175"/>
      <c r="BK27" s="175"/>
      <c r="BL27" s="175"/>
      <c r="BM27" s="175"/>
      <c r="BN27" s="175"/>
      <c r="BO27" s="175"/>
      <c r="BP27" s="175"/>
      <c r="BQ27" s="175"/>
      <c r="BR27" s="175"/>
      <c r="BS27" s="175"/>
      <c r="BT27" s="175"/>
      <c r="BU27" s="175"/>
      <c r="BV27" s="175"/>
      <c r="BW27" s="175"/>
      <c r="BX27" s="175"/>
      <c r="BY27" s="175"/>
      <c r="BZ27" s="175"/>
      <c r="CA27" s="175"/>
      <c r="CB27" s="175"/>
      <c r="CC27" s="175"/>
      <c r="CD27" s="175"/>
      <c r="CE27" s="175"/>
      <c r="CF27" s="175"/>
      <c r="CG27" s="175"/>
      <c r="CH27" s="175"/>
      <c r="CI27" s="175"/>
      <c r="CJ27" s="175"/>
      <c r="CK27" s="175"/>
      <c r="CL27" s="175"/>
      <c r="CM27" s="175"/>
      <c r="CN27" s="175"/>
      <c r="CO27" s="175"/>
      <c r="CP27" s="175"/>
      <c r="CQ27" s="175"/>
      <c r="CR27" s="175"/>
      <c r="CS27" s="175"/>
      <c r="CT27" s="175"/>
      <c r="CU27" s="175"/>
      <c r="CV27" s="175"/>
      <c r="CW27" s="175"/>
      <c r="CX27" s="175"/>
      <c r="CY27" s="175"/>
      <c r="CZ27" s="175"/>
      <c r="DA27" s="175"/>
      <c r="DB27" s="175"/>
      <c r="DC27" s="175"/>
      <c r="DD27" s="175"/>
      <c r="DE27" s="175"/>
      <c r="DF27" s="175"/>
      <c r="DG27" s="175"/>
    </row>
    <row r="28" spans="1:111" x14ac:dyDescent="0.2">
      <c r="A28" s="26"/>
      <c r="E28" s="10"/>
      <c r="F28" s="12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75"/>
      <c r="AL28" s="175"/>
      <c r="AM28" s="175"/>
      <c r="AN28" s="175"/>
      <c r="AO28" s="175"/>
      <c r="AP28" s="175"/>
      <c r="AQ28" s="175"/>
      <c r="AR28" s="175"/>
      <c r="AS28" s="175"/>
      <c r="AT28" s="175"/>
      <c r="AU28" s="175"/>
      <c r="AV28" s="175"/>
      <c r="AW28" s="175"/>
      <c r="AX28" s="175"/>
      <c r="AY28" s="175"/>
      <c r="AZ28" s="175"/>
      <c r="BA28" s="175"/>
      <c r="BB28" s="175"/>
      <c r="BC28" s="175"/>
      <c r="BD28" s="175"/>
      <c r="BE28" s="175"/>
      <c r="BF28" s="175"/>
      <c r="BG28" s="175"/>
      <c r="BH28" s="175"/>
      <c r="BI28" s="175"/>
      <c r="BJ28" s="175"/>
      <c r="BK28" s="175"/>
      <c r="BL28" s="175"/>
      <c r="BM28" s="175"/>
      <c r="BN28" s="175"/>
      <c r="BO28" s="175"/>
      <c r="BP28" s="175"/>
      <c r="BQ28" s="175"/>
      <c r="BR28" s="175"/>
      <c r="BS28" s="175"/>
      <c r="BT28" s="175"/>
      <c r="BU28" s="175"/>
      <c r="BV28" s="175"/>
      <c r="BW28" s="175"/>
      <c r="BX28" s="175"/>
      <c r="BY28" s="175"/>
      <c r="BZ28" s="175"/>
      <c r="CA28" s="175"/>
      <c r="CB28" s="175"/>
      <c r="CC28" s="175"/>
      <c r="CD28" s="175"/>
      <c r="CE28" s="175"/>
      <c r="CF28" s="175"/>
      <c r="CG28" s="175"/>
      <c r="CH28" s="175"/>
      <c r="CI28" s="175"/>
      <c r="CJ28" s="175"/>
      <c r="CK28" s="175"/>
      <c r="CL28" s="175"/>
      <c r="CM28" s="175"/>
      <c r="CN28" s="175"/>
      <c r="CO28" s="175"/>
      <c r="CP28" s="175"/>
      <c r="CQ28" s="175"/>
      <c r="CR28" s="175"/>
      <c r="CS28" s="175"/>
      <c r="CT28" s="175"/>
      <c r="CU28" s="175"/>
      <c r="CV28" s="175"/>
      <c r="CW28" s="175"/>
      <c r="CX28" s="175"/>
      <c r="CY28" s="175"/>
      <c r="CZ28" s="175"/>
      <c r="DA28" s="175"/>
      <c r="DB28" s="175"/>
      <c r="DC28" s="175"/>
      <c r="DD28" s="175"/>
      <c r="DE28" s="175"/>
      <c r="DF28" s="175"/>
      <c r="DG28" s="175"/>
    </row>
    <row r="29" spans="1:111" x14ac:dyDescent="0.2">
      <c r="A29" s="26"/>
      <c r="E29" s="10"/>
      <c r="F29" s="11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  <c r="Z29" s="175"/>
      <c r="AA29" s="175"/>
      <c r="AB29" s="175"/>
      <c r="AC29" s="175"/>
      <c r="AD29" s="175"/>
      <c r="AE29" s="175"/>
      <c r="AF29" s="175"/>
      <c r="AG29" s="175"/>
      <c r="AH29" s="175"/>
      <c r="AI29" s="175"/>
      <c r="AJ29" s="175"/>
      <c r="AK29" s="175"/>
      <c r="AL29" s="175"/>
      <c r="AM29" s="175"/>
      <c r="AN29" s="175"/>
      <c r="AO29" s="175"/>
      <c r="AP29" s="175"/>
      <c r="AQ29" s="175"/>
      <c r="AR29" s="175"/>
      <c r="AS29" s="175"/>
      <c r="AT29" s="175"/>
      <c r="AU29" s="175"/>
      <c r="AV29" s="175"/>
      <c r="AW29" s="175"/>
      <c r="AX29" s="175"/>
      <c r="AY29" s="175"/>
      <c r="AZ29" s="175"/>
      <c r="BA29" s="175"/>
      <c r="BB29" s="175"/>
      <c r="BC29" s="175"/>
      <c r="BD29" s="175"/>
      <c r="BE29" s="175"/>
      <c r="BF29" s="175"/>
      <c r="BG29" s="175"/>
      <c r="BH29" s="175"/>
      <c r="BI29" s="175"/>
      <c r="BJ29" s="175"/>
      <c r="BK29" s="175"/>
      <c r="BL29" s="175"/>
      <c r="BM29" s="175"/>
      <c r="BN29" s="175"/>
      <c r="BO29" s="175"/>
      <c r="BP29" s="175"/>
      <c r="BQ29" s="175"/>
      <c r="BR29" s="175"/>
      <c r="BS29" s="175"/>
      <c r="BT29" s="175"/>
      <c r="BU29" s="175"/>
      <c r="BV29" s="175"/>
      <c r="BW29" s="175"/>
      <c r="BX29" s="175"/>
      <c r="BY29" s="175"/>
      <c r="BZ29" s="175"/>
      <c r="CA29" s="175"/>
      <c r="CB29" s="175"/>
      <c r="CC29" s="175"/>
      <c r="CD29" s="175"/>
      <c r="CE29" s="175"/>
      <c r="CF29" s="175"/>
      <c r="CG29" s="175"/>
      <c r="CH29" s="175"/>
      <c r="CI29" s="175"/>
      <c r="CJ29" s="175"/>
      <c r="CK29" s="175"/>
      <c r="CL29" s="175"/>
      <c r="CM29" s="175"/>
      <c r="CN29" s="175"/>
      <c r="CO29" s="175"/>
      <c r="CP29" s="175"/>
      <c r="CQ29" s="175"/>
      <c r="CR29" s="175"/>
      <c r="CS29" s="175"/>
      <c r="CT29" s="175"/>
      <c r="CU29" s="175"/>
      <c r="CV29" s="175"/>
      <c r="CW29" s="175"/>
      <c r="CX29" s="175"/>
      <c r="CY29" s="175"/>
      <c r="CZ29" s="175"/>
      <c r="DA29" s="175"/>
      <c r="DB29" s="175"/>
      <c r="DC29" s="175"/>
      <c r="DD29" s="175"/>
      <c r="DE29" s="175"/>
      <c r="DF29" s="175"/>
      <c r="DG29" s="175"/>
    </row>
    <row r="30" spans="1:111" x14ac:dyDescent="0.2">
      <c r="A30" s="26"/>
      <c r="E30" s="10"/>
      <c r="F30" s="11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5"/>
      <c r="AE30" s="175"/>
      <c r="AF30" s="175"/>
      <c r="AG30" s="175"/>
      <c r="AH30" s="175"/>
      <c r="AI30" s="175"/>
      <c r="AJ30" s="175"/>
      <c r="AK30" s="175"/>
      <c r="AL30" s="175"/>
      <c r="AM30" s="175"/>
      <c r="AN30" s="175"/>
      <c r="AO30" s="175"/>
      <c r="AP30" s="175"/>
      <c r="AQ30" s="175"/>
      <c r="AR30" s="175"/>
      <c r="AS30" s="175"/>
      <c r="AT30" s="175"/>
      <c r="AU30" s="175"/>
      <c r="AV30" s="175"/>
      <c r="AW30" s="175"/>
      <c r="AX30" s="175"/>
      <c r="AY30" s="175"/>
      <c r="AZ30" s="175"/>
      <c r="BA30" s="175"/>
      <c r="BB30" s="175"/>
      <c r="BC30" s="175"/>
      <c r="BD30" s="175"/>
      <c r="BE30" s="175"/>
      <c r="BF30" s="175"/>
      <c r="BG30" s="175"/>
      <c r="BH30" s="175"/>
      <c r="BI30" s="175"/>
      <c r="BJ30" s="175"/>
      <c r="BK30" s="175"/>
      <c r="BL30" s="175"/>
      <c r="BM30" s="175"/>
      <c r="BN30" s="175"/>
      <c r="BO30" s="175"/>
      <c r="BP30" s="175"/>
      <c r="BQ30" s="175"/>
      <c r="BR30" s="175"/>
      <c r="BS30" s="175"/>
      <c r="BT30" s="175"/>
      <c r="BU30" s="175"/>
      <c r="BV30" s="175"/>
      <c r="BW30" s="175"/>
      <c r="BX30" s="175"/>
      <c r="BY30" s="175"/>
      <c r="BZ30" s="175"/>
      <c r="CA30" s="175"/>
      <c r="CB30" s="175"/>
      <c r="CC30" s="175"/>
      <c r="CD30" s="175"/>
      <c r="CE30" s="175"/>
      <c r="CF30" s="175"/>
      <c r="CG30" s="175"/>
      <c r="CH30" s="175"/>
      <c r="CI30" s="175"/>
      <c r="CJ30" s="175"/>
      <c r="CK30" s="175"/>
      <c r="CL30" s="175"/>
      <c r="CM30" s="175"/>
      <c r="CN30" s="175"/>
      <c r="CO30" s="175"/>
      <c r="CP30" s="175"/>
      <c r="CQ30" s="175"/>
      <c r="CR30" s="175"/>
      <c r="CS30" s="175"/>
      <c r="CT30" s="175"/>
      <c r="CU30" s="175"/>
      <c r="CV30" s="175"/>
      <c r="CW30" s="175"/>
      <c r="CX30" s="175"/>
      <c r="CY30" s="175"/>
      <c r="CZ30" s="175"/>
      <c r="DA30" s="175"/>
      <c r="DB30" s="175"/>
      <c r="DC30" s="175"/>
      <c r="DD30" s="175"/>
      <c r="DE30" s="175"/>
      <c r="DF30" s="175"/>
      <c r="DG30" s="175"/>
    </row>
    <row r="31" spans="1:111" x14ac:dyDescent="0.2">
      <c r="A31" s="26"/>
      <c r="E31" s="10"/>
      <c r="F31" s="11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  <c r="Z31" s="175"/>
      <c r="AA31" s="175"/>
      <c r="AB31" s="175"/>
      <c r="AC31" s="175"/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5"/>
      <c r="AO31" s="175"/>
      <c r="AP31" s="175"/>
      <c r="AQ31" s="175"/>
      <c r="AR31" s="175"/>
      <c r="AS31" s="175"/>
      <c r="AT31" s="175"/>
      <c r="AU31" s="175"/>
      <c r="AV31" s="175"/>
      <c r="AW31" s="175"/>
      <c r="AX31" s="175"/>
      <c r="AY31" s="175"/>
      <c r="AZ31" s="175"/>
      <c r="BA31" s="175"/>
      <c r="BB31" s="175"/>
      <c r="BC31" s="175"/>
      <c r="BD31" s="175"/>
      <c r="BE31" s="175"/>
      <c r="BF31" s="175"/>
      <c r="BG31" s="175"/>
      <c r="BH31" s="175"/>
      <c r="BI31" s="175"/>
      <c r="BJ31" s="175"/>
      <c r="BK31" s="175"/>
      <c r="BL31" s="175"/>
      <c r="BM31" s="175"/>
      <c r="BN31" s="175"/>
      <c r="BO31" s="175"/>
      <c r="BP31" s="175"/>
      <c r="BQ31" s="175"/>
      <c r="BR31" s="175"/>
      <c r="BS31" s="175"/>
      <c r="BT31" s="175"/>
      <c r="BU31" s="175"/>
      <c r="BV31" s="175"/>
      <c r="BW31" s="175"/>
      <c r="BX31" s="175"/>
      <c r="BY31" s="175"/>
      <c r="BZ31" s="175"/>
      <c r="CA31" s="175"/>
      <c r="CB31" s="175"/>
      <c r="CC31" s="175"/>
      <c r="CD31" s="175"/>
      <c r="CE31" s="175"/>
      <c r="CF31" s="175"/>
      <c r="CG31" s="175"/>
      <c r="CH31" s="175"/>
      <c r="CI31" s="175"/>
      <c r="CJ31" s="175"/>
      <c r="CK31" s="175"/>
      <c r="CL31" s="175"/>
      <c r="CM31" s="175"/>
      <c r="CN31" s="175"/>
      <c r="CO31" s="175"/>
      <c r="CP31" s="175"/>
      <c r="CQ31" s="175"/>
      <c r="CR31" s="175"/>
      <c r="CS31" s="175"/>
      <c r="CT31" s="175"/>
      <c r="CU31" s="175"/>
      <c r="CV31" s="175"/>
      <c r="CW31" s="175"/>
      <c r="CX31" s="175"/>
      <c r="CY31" s="175"/>
      <c r="CZ31" s="175"/>
      <c r="DA31" s="175"/>
      <c r="DB31" s="175"/>
      <c r="DC31" s="175"/>
      <c r="DD31" s="175"/>
      <c r="DE31" s="175"/>
      <c r="DF31" s="175"/>
      <c r="DG31" s="175"/>
    </row>
    <row r="32" spans="1:111" x14ac:dyDescent="0.2">
      <c r="A32" s="26"/>
      <c r="E32" s="10"/>
      <c r="F32" s="11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  <c r="Z32" s="175"/>
      <c r="AA32" s="175"/>
      <c r="AB32" s="175"/>
      <c r="AC32" s="175"/>
      <c r="AD32" s="175"/>
      <c r="AE32" s="175"/>
      <c r="AF32" s="175"/>
      <c r="AG32" s="175"/>
      <c r="AH32" s="175"/>
      <c r="AI32" s="175"/>
      <c r="AJ32" s="175"/>
      <c r="AK32" s="175"/>
      <c r="AL32" s="175"/>
      <c r="AM32" s="175"/>
      <c r="AN32" s="175"/>
      <c r="AO32" s="175"/>
      <c r="AP32" s="175"/>
      <c r="AQ32" s="175"/>
      <c r="AR32" s="175"/>
      <c r="AS32" s="175"/>
      <c r="AT32" s="175"/>
      <c r="AU32" s="175"/>
      <c r="AV32" s="175"/>
      <c r="AW32" s="175"/>
      <c r="AX32" s="175"/>
      <c r="AY32" s="175"/>
      <c r="AZ32" s="175"/>
      <c r="BA32" s="175"/>
      <c r="BB32" s="175"/>
      <c r="BC32" s="175"/>
      <c r="BD32" s="175"/>
      <c r="BE32" s="175"/>
      <c r="BF32" s="175"/>
      <c r="BG32" s="175"/>
      <c r="BH32" s="175"/>
      <c r="BI32" s="175"/>
      <c r="BJ32" s="175"/>
      <c r="BK32" s="175"/>
      <c r="BL32" s="175"/>
      <c r="BM32" s="175"/>
      <c r="BN32" s="175"/>
      <c r="BO32" s="175"/>
      <c r="BP32" s="175"/>
      <c r="BQ32" s="175"/>
      <c r="BR32" s="175"/>
      <c r="BS32" s="175"/>
      <c r="BT32" s="175"/>
      <c r="BU32" s="175"/>
      <c r="BV32" s="175"/>
      <c r="BW32" s="175"/>
      <c r="BX32" s="175"/>
      <c r="BY32" s="175"/>
      <c r="BZ32" s="175"/>
      <c r="CA32" s="175"/>
      <c r="CB32" s="175"/>
      <c r="CC32" s="175"/>
      <c r="CD32" s="175"/>
      <c r="CE32" s="175"/>
      <c r="CF32" s="175"/>
      <c r="CG32" s="175"/>
      <c r="CH32" s="175"/>
      <c r="CI32" s="175"/>
      <c r="CJ32" s="175"/>
      <c r="CK32" s="175"/>
      <c r="CL32" s="175"/>
      <c r="CM32" s="175"/>
      <c r="CN32" s="175"/>
      <c r="CO32" s="175"/>
      <c r="CP32" s="175"/>
      <c r="CQ32" s="175"/>
      <c r="CR32" s="175"/>
      <c r="CS32" s="175"/>
      <c r="CT32" s="175"/>
      <c r="CU32" s="175"/>
      <c r="CV32" s="175"/>
      <c r="CW32" s="175"/>
      <c r="CX32" s="175"/>
      <c r="CY32" s="175"/>
      <c r="CZ32" s="175"/>
      <c r="DA32" s="175"/>
      <c r="DB32" s="175"/>
      <c r="DC32" s="175"/>
      <c r="DD32" s="175"/>
      <c r="DE32" s="175"/>
      <c r="DF32" s="175"/>
      <c r="DG32" s="175"/>
    </row>
    <row r="33" spans="1:111" x14ac:dyDescent="0.2">
      <c r="A33" s="26"/>
      <c r="E33" s="10"/>
      <c r="F33" s="11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  <c r="AC33" s="175"/>
      <c r="AD33" s="175"/>
      <c r="AE33" s="175"/>
      <c r="AF33" s="175"/>
      <c r="AG33" s="175"/>
      <c r="AH33" s="175"/>
      <c r="AI33" s="175"/>
      <c r="AJ33" s="175"/>
      <c r="AK33" s="175"/>
      <c r="AL33" s="175"/>
      <c r="AM33" s="175"/>
      <c r="AN33" s="175"/>
      <c r="AO33" s="175"/>
      <c r="AP33" s="175"/>
      <c r="AQ33" s="175"/>
      <c r="AR33" s="175"/>
      <c r="AS33" s="175"/>
      <c r="AT33" s="175"/>
      <c r="AU33" s="175"/>
      <c r="AV33" s="175"/>
      <c r="AW33" s="175"/>
      <c r="AX33" s="175"/>
      <c r="AY33" s="175"/>
      <c r="AZ33" s="175"/>
      <c r="BA33" s="175"/>
      <c r="BB33" s="175"/>
      <c r="BC33" s="175"/>
      <c r="BD33" s="175"/>
      <c r="BE33" s="175"/>
      <c r="BF33" s="175"/>
      <c r="BG33" s="175"/>
      <c r="BH33" s="175"/>
      <c r="BI33" s="175"/>
      <c r="BJ33" s="175"/>
      <c r="BK33" s="175"/>
      <c r="BL33" s="175"/>
      <c r="BM33" s="175"/>
      <c r="BN33" s="175"/>
      <c r="BO33" s="175"/>
      <c r="BP33" s="175"/>
      <c r="BQ33" s="175"/>
      <c r="BR33" s="175"/>
      <c r="BS33" s="175"/>
      <c r="BT33" s="175"/>
      <c r="BU33" s="175"/>
      <c r="BV33" s="175"/>
      <c r="BW33" s="175"/>
      <c r="BX33" s="175"/>
      <c r="BY33" s="175"/>
      <c r="BZ33" s="175"/>
      <c r="CA33" s="175"/>
      <c r="CB33" s="175"/>
      <c r="CC33" s="175"/>
      <c r="CD33" s="175"/>
      <c r="CE33" s="175"/>
      <c r="CF33" s="175"/>
      <c r="CG33" s="175"/>
      <c r="CH33" s="175"/>
      <c r="CI33" s="175"/>
      <c r="CJ33" s="175"/>
      <c r="CK33" s="175"/>
      <c r="CL33" s="175"/>
      <c r="CM33" s="175"/>
      <c r="CN33" s="175"/>
      <c r="CO33" s="175"/>
      <c r="CP33" s="175"/>
      <c r="CQ33" s="175"/>
      <c r="CR33" s="175"/>
      <c r="CS33" s="175"/>
      <c r="CT33" s="175"/>
      <c r="CU33" s="175"/>
      <c r="CV33" s="175"/>
      <c r="CW33" s="175"/>
      <c r="CX33" s="175"/>
      <c r="CY33" s="175"/>
      <c r="CZ33" s="175"/>
      <c r="DA33" s="175"/>
      <c r="DB33" s="175"/>
      <c r="DC33" s="175"/>
      <c r="DD33" s="175"/>
      <c r="DE33" s="175"/>
      <c r="DF33" s="175"/>
      <c r="DG33" s="175"/>
    </row>
    <row r="34" spans="1:111" x14ac:dyDescent="0.2">
      <c r="A34" s="26"/>
      <c r="E34" s="10"/>
      <c r="F34" s="11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  <c r="AA34" s="175"/>
      <c r="AB34" s="175"/>
      <c r="AC34" s="175"/>
      <c r="AD34" s="175"/>
      <c r="AE34" s="175"/>
      <c r="AF34" s="175"/>
      <c r="AG34" s="175"/>
      <c r="AH34" s="175"/>
      <c r="AI34" s="175"/>
      <c r="AJ34" s="175"/>
      <c r="AK34" s="175"/>
      <c r="AL34" s="175"/>
      <c r="AM34" s="175"/>
      <c r="AN34" s="175"/>
      <c r="AO34" s="175"/>
      <c r="AP34" s="175"/>
      <c r="AQ34" s="175"/>
      <c r="AR34" s="175"/>
      <c r="AS34" s="175"/>
      <c r="AT34" s="175"/>
      <c r="AU34" s="175"/>
      <c r="AV34" s="175"/>
      <c r="AW34" s="175"/>
      <c r="AX34" s="175"/>
      <c r="AY34" s="175"/>
      <c r="AZ34" s="175"/>
      <c r="BA34" s="175"/>
      <c r="BB34" s="175"/>
      <c r="BC34" s="175"/>
      <c r="BD34" s="175"/>
      <c r="BE34" s="175"/>
      <c r="BF34" s="175"/>
      <c r="BG34" s="175"/>
      <c r="BH34" s="175"/>
      <c r="BI34" s="175"/>
      <c r="BJ34" s="175"/>
      <c r="BK34" s="175"/>
      <c r="BL34" s="175"/>
      <c r="BM34" s="175"/>
      <c r="BN34" s="175"/>
      <c r="BO34" s="175"/>
      <c r="BP34" s="175"/>
      <c r="BQ34" s="175"/>
      <c r="BR34" s="175"/>
      <c r="BS34" s="175"/>
      <c r="BT34" s="175"/>
      <c r="BU34" s="175"/>
      <c r="BV34" s="175"/>
      <c r="BW34" s="175"/>
      <c r="BX34" s="175"/>
      <c r="BY34" s="175"/>
      <c r="BZ34" s="175"/>
      <c r="CA34" s="175"/>
      <c r="CB34" s="175"/>
      <c r="CC34" s="175"/>
      <c r="CD34" s="175"/>
      <c r="CE34" s="175"/>
      <c r="CF34" s="175"/>
      <c r="CG34" s="175"/>
      <c r="CH34" s="175"/>
      <c r="CI34" s="175"/>
      <c r="CJ34" s="175"/>
      <c r="CK34" s="175"/>
      <c r="CL34" s="175"/>
      <c r="CM34" s="175"/>
      <c r="CN34" s="175"/>
      <c r="CO34" s="175"/>
      <c r="CP34" s="175"/>
      <c r="CQ34" s="175"/>
      <c r="CR34" s="175"/>
      <c r="CS34" s="175"/>
      <c r="CT34" s="175"/>
      <c r="CU34" s="175"/>
      <c r="CV34" s="175"/>
      <c r="CW34" s="175"/>
      <c r="CX34" s="175"/>
      <c r="CY34" s="175"/>
      <c r="CZ34" s="175"/>
      <c r="DA34" s="175"/>
      <c r="DB34" s="175"/>
      <c r="DC34" s="175"/>
      <c r="DD34" s="175"/>
      <c r="DE34" s="175"/>
      <c r="DF34" s="175"/>
      <c r="DG34" s="175"/>
    </row>
    <row r="35" spans="1:111" x14ac:dyDescent="0.2">
      <c r="A35" s="26"/>
      <c r="E35" s="10"/>
      <c r="F35" s="11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  <c r="AC35" s="175"/>
      <c r="AD35" s="175"/>
      <c r="AE35" s="175"/>
      <c r="AF35" s="175"/>
      <c r="AG35" s="175"/>
      <c r="AH35" s="175"/>
      <c r="AI35" s="175"/>
      <c r="AJ35" s="175"/>
      <c r="AK35" s="175"/>
      <c r="AL35" s="175"/>
      <c r="AM35" s="175"/>
      <c r="AN35" s="175"/>
      <c r="AO35" s="175"/>
      <c r="AP35" s="175"/>
      <c r="AQ35" s="175"/>
      <c r="AR35" s="175"/>
      <c r="AS35" s="175"/>
      <c r="AT35" s="175"/>
      <c r="AU35" s="175"/>
      <c r="AV35" s="175"/>
      <c r="AW35" s="175"/>
      <c r="AX35" s="175"/>
      <c r="AY35" s="175"/>
      <c r="AZ35" s="175"/>
      <c r="BA35" s="175"/>
      <c r="BB35" s="175"/>
      <c r="BC35" s="175"/>
      <c r="BD35" s="175"/>
      <c r="BE35" s="175"/>
      <c r="BF35" s="175"/>
      <c r="BG35" s="175"/>
      <c r="BH35" s="175"/>
      <c r="BI35" s="175"/>
      <c r="BJ35" s="175"/>
      <c r="BK35" s="175"/>
      <c r="BL35" s="175"/>
      <c r="BM35" s="175"/>
      <c r="BN35" s="175"/>
      <c r="BO35" s="175"/>
      <c r="BP35" s="175"/>
      <c r="BQ35" s="175"/>
      <c r="BR35" s="175"/>
      <c r="BS35" s="175"/>
      <c r="BT35" s="175"/>
      <c r="BU35" s="175"/>
      <c r="BV35" s="175"/>
      <c r="BW35" s="175"/>
      <c r="BX35" s="175"/>
      <c r="BY35" s="175"/>
      <c r="BZ35" s="175"/>
      <c r="CA35" s="175"/>
      <c r="CB35" s="175"/>
      <c r="CC35" s="175"/>
      <c r="CD35" s="175"/>
      <c r="CE35" s="175"/>
      <c r="CF35" s="175"/>
      <c r="CG35" s="175"/>
      <c r="CH35" s="175"/>
      <c r="CI35" s="175"/>
      <c r="CJ35" s="175"/>
      <c r="CK35" s="175"/>
      <c r="CL35" s="175"/>
      <c r="CM35" s="175"/>
      <c r="CN35" s="175"/>
      <c r="CO35" s="175"/>
      <c r="CP35" s="175"/>
      <c r="CQ35" s="175"/>
      <c r="CR35" s="175"/>
      <c r="CS35" s="175"/>
      <c r="CT35" s="175"/>
      <c r="CU35" s="175"/>
      <c r="CV35" s="175"/>
      <c r="CW35" s="175"/>
      <c r="CX35" s="175"/>
      <c r="CY35" s="175"/>
      <c r="CZ35" s="175"/>
      <c r="DA35" s="175"/>
      <c r="DB35" s="175"/>
      <c r="DC35" s="175"/>
      <c r="DD35" s="175"/>
      <c r="DE35" s="175"/>
      <c r="DF35" s="175"/>
      <c r="DG35" s="175"/>
    </row>
    <row r="36" spans="1:111" x14ac:dyDescent="0.2">
      <c r="A36" s="26"/>
      <c r="E36" s="10"/>
      <c r="F36" s="11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  <c r="AE36" s="175"/>
      <c r="AF36" s="175"/>
      <c r="AG36" s="175"/>
      <c r="AH36" s="175"/>
      <c r="AI36" s="175"/>
      <c r="AJ36" s="175"/>
      <c r="AK36" s="175"/>
      <c r="AL36" s="175"/>
      <c r="AM36" s="175"/>
      <c r="AN36" s="175"/>
      <c r="AO36" s="175"/>
      <c r="AP36" s="175"/>
      <c r="AQ36" s="175"/>
      <c r="AR36" s="175"/>
      <c r="AS36" s="175"/>
      <c r="AT36" s="175"/>
      <c r="AU36" s="175"/>
      <c r="AV36" s="175"/>
      <c r="AW36" s="175"/>
      <c r="AX36" s="175"/>
      <c r="AY36" s="175"/>
      <c r="AZ36" s="175"/>
      <c r="BA36" s="175"/>
      <c r="BB36" s="175"/>
      <c r="BC36" s="175"/>
      <c r="BD36" s="175"/>
      <c r="BE36" s="175"/>
      <c r="BF36" s="175"/>
      <c r="BG36" s="175"/>
      <c r="BH36" s="175"/>
      <c r="BI36" s="175"/>
      <c r="BJ36" s="175"/>
      <c r="BK36" s="175"/>
      <c r="BL36" s="175"/>
      <c r="BM36" s="175"/>
      <c r="BN36" s="175"/>
      <c r="BO36" s="175"/>
      <c r="BP36" s="175"/>
      <c r="BQ36" s="175"/>
      <c r="BR36" s="175"/>
      <c r="BS36" s="175"/>
      <c r="BT36" s="175"/>
      <c r="BU36" s="175"/>
      <c r="BV36" s="175"/>
      <c r="BW36" s="175"/>
      <c r="BX36" s="175"/>
      <c r="BY36" s="175"/>
      <c r="BZ36" s="175"/>
      <c r="CA36" s="175"/>
      <c r="CB36" s="175"/>
      <c r="CC36" s="175"/>
      <c r="CD36" s="175"/>
      <c r="CE36" s="175"/>
      <c r="CF36" s="175"/>
      <c r="CG36" s="175"/>
      <c r="CH36" s="175"/>
      <c r="CI36" s="175"/>
      <c r="CJ36" s="175"/>
      <c r="CK36" s="175"/>
      <c r="CL36" s="175"/>
      <c r="CM36" s="175"/>
      <c r="CN36" s="175"/>
      <c r="CO36" s="175"/>
      <c r="CP36" s="175"/>
      <c r="CQ36" s="175"/>
      <c r="CR36" s="175"/>
      <c r="CS36" s="175"/>
      <c r="CT36" s="175"/>
      <c r="CU36" s="175"/>
      <c r="CV36" s="175"/>
      <c r="CW36" s="175"/>
      <c r="CX36" s="175"/>
      <c r="CY36" s="175"/>
      <c r="CZ36" s="175"/>
      <c r="DA36" s="175"/>
      <c r="DB36" s="175"/>
      <c r="DC36" s="175"/>
      <c r="DD36" s="175"/>
      <c r="DE36" s="175"/>
      <c r="DF36" s="175"/>
      <c r="DG36" s="175"/>
    </row>
    <row r="37" spans="1:111" x14ac:dyDescent="0.2">
      <c r="A37" s="26"/>
      <c r="E37" s="10"/>
      <c r="F37" s="11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  <c r="AA37" s="175"/>
      <c r="AB37" s="175"/>
      <c r="AC37" s="175"/>
      <c r="AD37" s="175"/>
      <c r="AE37" s="175"/>
      <c r="AF37" s="175"/>
      <c r="AG37" s="175"/>
      <c r="AH37" s="175"/>
      <c r="AI37" s="175"/>
      <c r="AJ37" s="175"/>
      <c r="AK37" s="175"/>
      <c r="AL37" s="175"/>
      <c r="AM37" s="175"/>
      <c r="AN37" s="175"/>
      <c r="AO37" s="175"/>
      <c r="AP37" s="175"/>
      <c r="AQ37" s="175"/>
      <c r="AR37" s="175"/>
      <c r="AS37" s="175"/>
      <c r="AT37" s="175"/>
      <c r="AU37" s="175"/>
      <c r="AV37" s="175"/>
      <c r="AW37" s="175"/>
      <c r="AX37" s="175"/>
      <c r="AY37" s="175"/>
      <c r="AZ37" s="175"/>
      <c r="BA37" s="175"/>
      <c r="BB37" s="175"/>
      <c r="BC37" s="175"/>
      <c r="BD37" s="175"/>
      <c r="BE37" s="175"/>
      <c r="BF37" s="175"/>
      <c r="BG37" s="175"/>
      <c r="BH37" s="175"/>
      <c r="BI37" s="175"/>
      <c r="BJ37" s="175"/>
      <c r="BK37" s="175"/>
      <c r="BL37" s="175"/>
      <c r="BM37" s="175"/>
      <c r="BN37" s="175"/>
      <c r="BO37" s="175"/>
      <c r="BP37" s="175"/>
      <c r="BQ37" s="175"/>
      <c r="BR37" s="175"/>
      <c r="BS37" s="175"/>
      <c r="BT37" s="175"/>
      <c r="BU37" s="175"/>
      <c r="BV37" s="175"/>
      <c r="BW37" s="175"/>
      <c r="BX37" s="175"/>
      <c r="BY37" s="175"/>
      <c r="BZ37" s="175"/>
      <c r="CA37" s="175"/>
      <c r="CB37" s="175"/>
      <c r="CC37" s="175"/>
      <c r="CD37" s="175"/>
      <c r="CE37" s="175"/>
      <c r="CF37" s="175"/>
      <c r="CG37" s="175"/>
      <c r="CH37" s="175"/>
      <c r="CI37" s="175"/>
      <c r="CJ37" s="175"/>
      <c r="CK37" s="175"/>
      <c r="CL37" s="175"/>
      <c r="CM37" s="175"/>
      <c r="CN37" s="175"/>
      <c r="CO37" s="175"/>
      <c r="CP37" s="175"/>
      <c r="CQ37" s="175"/>
      <c r="CR37" s="175"/>
      <c r="CS37" s="175"/>
      <c r="CT37" s="175"/>
      <c r="CU37" s="175"/>
      <c r="CV37" s="175"/>
      <c r="CW37" s="175"/>
      <c r="CX37" s="175"/>
      <c r="CY37" s="175"/>
      <c r="CZ37" s="175"/>
      <c r="DA37" s="175"/>
      <c r="DB37" s="175"/>
      <c r="DC37" s="175"/>
      <c r="DD37" s="175"/>
      <c r="DE37" s="175"/>
      <c r="DF37" s="175"/>
      <c r="DG37" s="175"/>
    </row>
    <row r="38" spans="1:111" x14ac:dyDescent="0.2">
      <c r="A38" s="11"/>
      <c r="E38" s="10"/>
      <c r="F38" s="11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  <c r="AC38" s="175"/>
      <c r="AD38" s="175"/>
      <c r="AE38" s="175"/>
      <c r="AF38" s="175"/>
      <c r="AG38" s="175"/>
      <c r="AH38" s="175"/>
      <c r="AI38" s="175"/>
      <c r="AJ38" s="175"/>
      <c r="AK38" s="175"/>
      <c r="AL38" s="175"/>
      <c r="AM38" s="175"/>
      <c r="AN38" s="175"/>
      <c r="AO38" s="175"/>
      <c r="AP38" s="175"/>
      <c r="AQ38" s="175"/>
      <c r="AR38" s="175"/>
      <c r="AS38" s="175"/>
      <c r="AT38" s="175"/>
      <c r="AU38" s="175"/>
      <c r="AV38" s="175"/>
      <c r="AW38" s="175"/>
      <c r="AX38" s="175"/>
      <c r="AY38" s="175"/>
      <c r="AZ38" s="175"/>
      <c r="BA38" s="175"/>
      <c r="BB38" s="175"/>
      <c r="BC38" s="175"/>
      <c r="BD38" s="175"/>
      <c r="BE38" s="175"/>
      <c r="BF38" s="175"/>
      <c r="BG38" s="175"/>
      <c r="BH38" s="175"/>
      <c r="BI38" s="175"/>
      <c r="BJ38" s="175"/>
      <c r="BK38" s="175"/>
      <c r="BL38" s="175"/>
      <c r="BM38" s="175"/>
      <c r="BN38" s="175"/>
      <c r="BO38" s="175"/>
      <c r="BP38" s="175"/>
      <c r="BQ38" s="175"/>
      <c r="BR38" s="175"/>
      <c r="BS38" s="175"/>
      <c r="BT38" s="175"/>
      <c r="BU38" s="175"/>
      <c r="BV38" s="175"/>
      <c r="BW38" s="175"/>
      <c r="BX38" s="175"/>
      <c r="BY38" s="175"/>
      <c r="BZ38" s="175"/>
      <c r="CA38" s="175"/>
      <c r="CB38" s="175"/>
      <c r="CC38" s="175"/>
      <c r="CD38" s="175"/>
      <c r="CE38" s="175"/>
      <c r="CF38" s="175"/>
      <c r="CG38" s="175"/>
      <c r="CH38" s="175"/>
      <c r="CI38" s="175"/>
      <c r="CJ38" s="175"/>
      <c r="CK38" s="175"/>
      <c r="CL38" s="175"/>
      <c r="CM38" s="175"/>
      <c r="CN38" s="175"/>
      <c r="CO38" s="175"/>
      <c r="CP38" s="175"/>
      <c r="CQ38" s="175"/>
      <c r="CR38" s="175"/>
      <c r="CS38" s="175"/>
      <c r="CT38" s="175"/>
      <c r="CU38" s="175"/>
      <c r="CV38" s="175"/>
      <c r="CW38" s="175"/>
      <c r="CX38" s="175"/>
      <c r="CY38" s="175"/>
      <c r="CZ38" s="175"/>
      <c r="DA38" s="175"/>
      <c r="DB38" s="175"/>
      <c r="DC38" s="175"/>
      <c r="DD38" s="175"/>
      <c r="DE38" s="175"/>
      <c r="DF38" s="175"/>
      <c r="DG38" s="175"/>
    </row>
    <row r="39" spans="1:111" x14ac:dyDescent="0.2">
      <c r="A39" s="11"/>
      <c r="E39" s="10"/>
      <c r="F39" s="12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  <c r="AI39" s="175"/>
      <c r="AJ39" s="175"/>
      <c r="AK39" s="175"/>
      <c r="AL39" s="175"/>
      <c r="AM39" s="175"/>
      <c r="AN39" s="175"/>
      <c r="AO39" s="175"/>
      <c r="AP39" s="175"/>
      <c r="AQ39" s="175"/>
      <c r="AR39" s="175"/>
      <c r="AS39" s="175"/>
      <c r="AT39" s="175"/>
      <c r="AU39" s="175"/>
      <c r="AV39" s="175"/>
      <c r="AW39" s="175"/>
      <c r="AX39" s="175"/>
      <c r="AY39" s="175"/>
      <c r="AZ39" s="175"/>
      <c r="BA39" s="175"/>
      <c r="BB39" s="175"/>
      <c r="BC39" s="175"/>
      <c r="BD39" s="175"/>
      <c r="BE39" s="175"/>
      <c r="BF39" s="175"/>
      <c r="BG39" s="175"/>
      <c r="BH39" s="175"/>
      <c r="BI39" s="175"/>
      <c r="BJ39" s="175"/>
      <c r="BK39" s="175"/>
      <c r="BL39" s="175"/>
      <c r="BM39" s="175"/>
      <c r="BN39" s="175"/>
      <c r="BO39" s="175"/>
      <c r="BP39" s="175"/>
      <c r="BQ39" s="175"/>
      <c r="BR39" s="175"/>
      <c r="BS39" s="175"/>
      <c r="BT39" s="175"/>
      <c r="BU39" s="175"/>
      <c r="BV39" s="175"/>
      <c r="BW39" s="175"/>
      <c r="BX39" s="175"/>
      <c r="BY39" s="175"/>
      <c r="BZ39" s="175"/>
      <c r="CA39" s="175"/>
      <c r="CB39" s="175"/>
      <c r="CC39" s="175"/>
      <c r="CD39" s="175"/>
      <c r="CE39" s="175"/>
      <c r="CF39" s="175"/>
      <c r="CG39" s="175"/>
      <c r="CH39" s="175"/>
      <c r="CI39" s="175"/>
      <c r="CJ39" s="175"/>
      <c r="CK39" s="175"/>
      <c r="CL39" s="175"/>
      <c r="CM39" s="175"/>
      <c r="CN39" s="175"/>
      <c r="CO39" s="175"/>
      <c r="CP39" s="175"/>
      <c r="CQ39" s="175"/>
      <c r="CR39" s="175"/>
      <c r="CS39" s="175"/>
      <c r="CT39" s="175"/>
      <c r="CU39" s="175"/>
      <c r="CV39" s="175"/>
      <c r="CW39" s="175"/>
      <c r="CX39" s="175"/>
      <c r="CY39" s="175"/>
      <c r="CZ39" s="175"/>
      <c r="DA39" s="175"/>
      <c r="DB39" s="175"/>
      <c r="DC39" s="175"/>
      <c r="DD39" s="175"/>
      <c r="DE39" s="175"/>
      <c r="DF39" s="175"/>
      <c r="DG39" s="175"/>
    </row>
    <row r="40" spans="1:111" x14ac:dyDescent="0.2">
      <c r="A40" s="11"/>
      <c r="E40" s="10"/>
      <c r="F40" s="11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  <c r="AE40" s="175"/>
      <c r="AF40" s="175"/>
      <c r="AG40" s="175"/>
      <c r="AH40" s="175"/>
      <c r="AI40" s="175"/>
      <c r="AJ40" s="175"/>
      <c r="AK40" s="175"/>
      <c r="AL40" s="175"/>
      <c r="AM40" s="175"/>
      <c r="AN40" s="175"/>
      <c r="AO40" s="175"/>
      <c r="AP40" s="175"/>
      <c r="AQ40" s="175"/>
      <c r="AR40" s="175"/>
      <c r="AS40" s="175"/>
      <c r="AT40" s="175"/>
      <c r="AU40" s="175"/>
      <c r="AV40" s="175"/>
      <c r="AW40" s="175"/>
      <c r="AX40" s="175"/>
      <c r="AY40" s="175"/>
      <c r="AZ40" s="175"/>
      <c r="BA40" s="175"/>
      <c r="BB40" s="175"/>
      <c r="BC40" s="175"/>
      <c r="BD40" s="175"/>
      <c r="BE40" s="175"/>
      <c r="BF40" s="175"/>
      <c r="BG40" s="175"/>
      <c r="BH40" s="175"/>
      <c r="BI40" s="175"/>
      <c r="BJ40" s="175"/>
      <c r="BK40" s="175"/>
      <c r="BL40" s="175"/>
      <c r="BM40" s="175"/>
      <c r="BN40" s="175"/>
      <c r="BO40" s="175"/>
      <c r="BP40" s="175"/>
      <c r="BQ40" s="175"/>
      <c r="BR40" s="175"/>
      <c r="BS40" s="175"/>
      <c r="BT40" s="175"/>
      <c r="BU40" s="175"/>
      <c r="BV40" s="175"/>
      <c r="BW40" s="175"/>
      <c r="BX40" s="175"/>
      <c r="BY40" s="175"/>
      <c r="BZ40" s="175"/>
      <c r="CA40" s="175"/>
      <c r="CB40" s="175"/>
      <c r="CC40" s="175"/>
      <c r="CD40" s="175"/>
      <c r="CE40" s="175"/>
      <c r="CF40" s="175"/>
      <c r="CG40" s="175"/>
      <c r="CH40" s="175"/>
      <c r="CI40" s="175"/>
      <c r="CJ40" s="175"/>
      <c r="CK40" s="175"/>
      <c r="CL40" s="175"/>
      <c r="CM40" s="175"/>
      <c r="CN40" s="175"/>
      <c r="CO40" s="175"/>
      <c r="CP40" s="175"/>
      <c r="CQ40" s="175"/>
      <c r="CR40" s="175"/>
      <c r="CS40" s="175"/>
      <c r="CT40" s="175"/>
      <c r="CU40" s="175"/>
      <c r="CV40" s="175"/>
      <c r="CW40" s="175"/>
      <c r="CX40" s="175"/>
      <c r="CY40" s="175"/>
      <c r="CZ40" s="175"/>
      <c r="DA40" s="175"/>
      <c r="DB40" s="175"/>
      <c r="DC40" s="175"/>
      <c r="DD40" s="175"/>
      <c r="DE40" s="175"/>
      <c r="DF40" s="175"/>
      <c r="DG40" s="175"/>
    </row>
    <row r="41" spans="1:111" x14ac:dyDescent="0.2">
      <c r="A41" s="100"/>
      <c r="B41" s="21"/>
      <c r="C41" s="21"/>
      <c r="D41" s="59"/>
      <c r="E41" s="10"/>
      <c r="F41" s="11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5"/>
      <c r="AE41" s="175"/>
      <c r="AF41" s="175"/>
      <c r="AG41" s="175"/>
      <c r="AH41" s="175"/>
      <c r="AI41" s="175"/>
      <c r="AJ41" s="175"/>
      <c r="AK41" s="175"/>
      <c r="AL41" s="175"/>
      <c r="AM41" s="175"/>
      <c r="AN41" s="175"/>
      <c r="AO41" s="175"/>
      <c r="AP41" s="175"/>
      <c r="AQ41" s="175"/>
      <c r="AR41" s="175"/>
      <c r="AS41" s="175"/>
      <c r="AT41" s="175"/>
      <c r="AU41" s="175"/>
      <c r="AV41" s="175"/>
      <c r="AW41" s="175"/>
      <c r="AX41" s="175"/>
      <c r="AY41" s="175"/>
      <c r="AZ41" s="175"/>
      <c r="BA41" s="175"/>
      <c r="BB41" s="175"/>
      <c r="BC41" s="175"/>
      <c r="BD41" s="175"/>
      <c r="BE41" s="175"/>
      <c r="BF41" s="175"/>
      <c r="BG41" s="175"/>
      <c r="BH41" s="175"/>
      <c r="BI41" s="175"/>
      <c r="BJ41" s="175"/>
      <c r="BK41" s="175"/>
      <c r="BL41" s="175"/>
      <c r="BM41" s="175"/>
      <c r="BN41" s="175"/>
      <c r="BO41" s="175"/>
      <c r="BP41" s="175"/>
      <c r="BQ41" s="175"/>
      <c r="BR41" s="175"/>
      <c r="BS41" s="175"/>
      <c r="BT41" s="175"/>
      <c r="BU41" s="175"/>
      <c r="BV41" s="175"/>
      <c r="BW41" s="175"/>
      <c r="BX41" s="175"/>
      <c r="BY41" s="175"/>
      <c r="BZ41" s="175"/>
      <c r="CA41" s="175"/>
      <c r="CB41" s="175"/>
      <c r="CC41" s="175"/>
      <c r="CD41" s="175"/>
      <c r="CE41" s="175"/>
      <c r="CF41" s="175"/>
      <c r="CG41" s="175"/>
      <c r="CH41" s="175"/>
      <c r="CI41" s="175"/>
      <c r="CJ41" s="175"/>
      <c r="CK41" s="175"/>
      <c r="CL41" s="175"/>
      <c r="CM41" s="175"/>
      <c r="CN41" s="175"/>
      <c r="CO41" s="175"/>
      <c r="CP41" s="175"/>
      <c r="CQ41" s="175"/>
      <c r="CR41" s="175"/>
      <c r="CS41" s="175"/>
      <c r="CT41" s="175"/>
      <c r="CU41" s="175"/>
      <c r="CV41" s="175"/>
      <c r="CW41" s="175"/>
      <c r="CX41" s="175"/>
      <c r="CY41" s="175"/>
      <c r="CZ41" s="175"/>
      <c r="DA41" s="175"/>
      <c r="DB41" s="175"/>
      <c r="DC41" s="175"/>
      <c r="DD41" s="175"/>
      <c r="DE41" s="175"/>
      <c r="DF41" s="175"/>
      <c r="DG41" s="175"/>
    </row>
    <row r="42" spans="1:111" x14ac:dyDescent="0.2">
      <c r="A42" s="100"/>
      <c r="B42" s="21"/>
      <c r="C42" s="21"/>
      <c r="D42" s="59"/>
      <c r="E42" s="10"/>
      <c r="F42" s="11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5"/>
      <c r="AE42" s="175"/>
      <c r="AF42" s="175"/>
      <c r="AG42" s="175"/>
      <c r="AH42" s="175"/>
      <c r="AI42" s="175"/>
      <c r="AJ42" s="175"/>
      <c r="AK42" s="175"/>
      <c r="AL42" s="175"/>
      <c r="AM42" s="175"/>
      <c r="AN42" s="175"/>
      <c r="AO42" s="175"/>
      <c r="AP42" s="175"/>
      <c r="AQ42" s="175"/>
      <c r="AR42" s="175"/>
      <c r="AS42" s="175"/>
      <c r="AT42" s="175"/>
      <c r="AU42" s="175"/>
      <c r="AV42" s="175"/>
      <c r="AW42" s="175"/>
      <c r="AX42" s="175"/>
      <c r="AY42" s="175"/>
      <c r="AZ42" s="175"/>
      <c r="BA42" s="175"/>
      <c r="BB42" s="175"/>
      <c r="BC42" s="175"/>
      <c r="BD42" s="175"/>
      <c r="BE42" s="175"/>
      <c r="BF42" s="175"/>
      <c r="BG42" s="175"/>
      <c r="BH42" s="175"/>
      <c r="BI42" s="175"/>
      <c r="BJ42" s="175"/>
      <c r="BK42" s="175"/>
      <c r="BL42" s="175"/>
      <c r="BM42" s="175"/>
      <c r="BN42" s="175"/>
      <c r="BO42" s="175"/>
      <c r="BP42" s="175"/>
      <c r="BQ42" s="175"/>
      <c r="BR42" s="175"/>
      <c r="BS42" s="175"/>
      <c r="BT42" s="175"/>
      <c r="BU42" s="175"/>
      <c r="BV42" s="175"/>
      <c r="BW42" s="175"/>
      <c r="BX42" s="175"/>
      <c r="BY42" s="175"/>
      <c r="BZ42" s="175"/>
      <c r="CA42" s="175"/>
      <c r="CB42" s="175"/>
      <c r="CC42" s="175"/>
      <c r="CD42" s="175"/>
      <c r="CE42" s="175"/>
      <c r="CF42" s="175"/>
      <c r="CG42" s="175"/>
      <c r="CH42" s="175"/>
      <c r="CI42" s="175"/>
      <c r="CJ42" s="175"/>
      <c r="CK42" s="175"/>
      <c r="CL42" s="175"/>
      <c r="CM42" s="175"/>
      <c r="CN42" s="175"/>
      <c r="CO42" s="175"/>
      <c r="CP42" s="175"/>
      <c r="CQ42" s="175"/>
      <c r="CR42" s="175"/>
      <c r="CS42" s="175"/>
      <c r="CT42" s="175"/>
      <c r="CU42" s="175"/>
      <c r="CV42" s="175"/>
      <c r="CW42" s="175"/>
      <c r="CX42" s="175"/>
      <c r="CY42" s="175"/>
      <c r="CZ42" s="175"/>
      <c r="DA42" s="175"/>
      <c r="DB42" s="175"/>
      <c r="DC42" s="175"/>
      <c r="DD42" s="175"/>
      <c r="DE42" s="175"/>
      <c r="DF42" s="175"/>
      <c r="DG42" s="175"/>
    </row>
    <row r="43" spans="1:111" x14ac:dyDescent="0.2">
      <c r="A43" s="11"/>
      <c r="E43" s="10"/>
      <c r="F43" s="11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5"/>
      <c r="AE43" s="175"/>
      <c r="AF43" s="175"/>
      <c r="AG43" s="175"/>
      <c r="AH43" s="175"/>
      <c r="AI43" s="175"/>
      <c r="AJ43" s="175"/>
      <c r="AK43" s="175"/>
      <c r="AL43" s="175"/>
      <c r="AM43" s="175"/>
      <c r="AN43" s="175"/>
      <c r="AO43" s="175"/>
      <c r="AP43" s="175"/>
      <c r="AQ43" s="175"/>
      <c r="AR43" s="175"/>
      <c r="AS43" s="175"/>
      <c r="AT43" s="175"/>
      <c r="AU43" s="175"/>
      <c r="AV43" s="175"/>
      <c r="AW43" s="175"/>
      <c r="AX43" s="175"/>
      <c r="AY43" s="175"/>
      <c r="AZ43" s="175"/>
      <c r="BA43" s="175"/>
      <c r="BB43" s="175"/>
      <c r="BC43" s="175"/>
      <c r="BD43" s="175"/>
      <c r="BE43" s="175"/>
      <c r="BF43" s="175"/>
      <c r="BG43" s="175"/>
      <c r="BH43" s="175"/>
      <c r="BI43" s="175"/>
      <c r="BJ43" s="175"/>
      <c r="BK43" s="175"/>
      <c r="BL43" s="175"/>
      <c r="BM43" s="175"/>
      <c r="BN43" s="175"/>
      <c r="BO43" s="175"/>
      <c r="BP43" s="175"/>
      <c r="BQ43" s="175"/>
      <c r="BR43" s="175"/>
      <c r="BS43" s="175"/>
      <c r="BT43" s="175"/>
      <c r="BU43" s="175"/>
      <c r="BV43" s="175"/>
      <c r="BW43" s="175"/>
      <c r="BX43" s="175"/>
      <c r="BY43" s="175"/>
      <c r="BZ43" s="175"/>
      <c r="CA43" s="175"/>
      <c r="CB43" s="175"/>
      <c r="CC43" s="175"/>
      <c r="CD43" s="175"/>
      <c r="CE43" s="175"/>
      <c r="CF43" s="175"/>
      <c r="CG43" s="175"/>
      <c r="CH43" s="175"/>
      <c r="CI43" s="175"/>
      <c r="CJ43" s="175"/>
      <c r="CK43" s="175"/>
      <c r="CL43" s="175"/>
      <c r="CM43" s="175"/>
      <c r="CN43" s="175"/>
      <c r="CO43" s="175"/>
      <c r="CP43" s="175"/>
      <c r="CQ43" s="175"/>
      <c r="CR43" s="175"/>
      <c r="CS43" s="175"/>
      <c r="CT43" s="175"/>
      <c r="CU43" s="175"/>
      <c r="CV43" s="175"/>
      <c r="CW43" s="175"/>
      <c r="CX43" s="175"/>
      <c r="CY43" s="175"/>
      <c r="CZ43" s="175"/>
      <c r="DA43" s="175"/>
      <c r="DB43" s="175"/>
      <c r="DC43" s="175"/>
      <c r="DD43" s="175"/>
      <c r="DE43" s="175"/>
      <c r="DF43" s="175"/>
      <c r="DG43" s="175"/>
    </row>
    <row r="44" spans="1:111" x14ac:dyDescent="0.2">
      <c r="A44" s="11"/>
      <c r="E44" s="10"/>
      <c r="F44" s="11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  <c r="AE44" s="175"/>
      <c r="AF44" s="175"/>
      <c r="AG44" s="175"/>
      <c r="AH44" s="175"/>
      <c r="AI44" s="175"/>
      <c r="AJ44" s="175"/>
      <c r="AK44" s="175"/>
      <c r="AL44" s="175"/>
      <c r="AM44" s="175"/>
      <c r="AN44" s="175"/>
      <c r="AO44" s="175"/>
      <c r="AP44" s="175"/>
      <c r="AQ44" s="175"/>
      <c r="AR44" s="175"/>
      <c r="AS44" s="175"/>
      <c r="AT44" s="175"/>
      <c r="AU44" s="175"/>
      <c r="AV44" s="175"/>
      <c r="AW44" s="175"/>
      <c r="AX44" s="175"/>
      <c r="AY44" s="175"/>
      <c r="AZ44" s="175"/>
      <c r="BA44" s="175"/>
      <c r="BB44" s="175"/>
      <c r="BC44" s="175"/>
      <c r="BD44" s="175"/>
      <c r="BE44" s="175"/>
      <c r="BF44" s="175"/>
      <c r="BG44" s="175"/>
      <c r="BH44" s="175"/>
      <c r="BI44" s="175"/>
      <c r="BJ44" s="175"/>
      <c r="BK44" s="175"/>
      <c r="BL44" s="175"/>
      <c r="BM44" s="175"/>
      <c r="BN44" s="175"/>
      <c r="BO44" s="175"/>
      <c r="BP44" s="175"/>
      <c r="BQ44" s="175"/>
      <c r="BR44" s="175"/>
      <c r="BS44" s="175"/>
      <c r="BT44" s="175"/>
      <c r="BU44" s="175"/>
      <c r="BV44" s="175"/>
      <c r="BW44" s="175"/>
      <c r="BX44" s="175"/>
      <c r="BY44" s="175"/>
      <c r="BZ44" s="175"/>
      <c r="CA44" s="175"/>
      <c r="CB44" s="175"/>
      <c r="CC44" s="175"/>
      <c r="CD44" s="175"/>
      <c r="CE44" s="175"/>
      <c r="CF44" s="175"/>
      <c r="CG44" s="175"/>
      <c r="CH44" s="175"/>
      <c r="CI44" s="175"/>
      <c r="CJ44" s="175"/>
      <c r="CK44" s="175"/>
      <c r="CL44" s="175"/>
      <c r="CM44" s="175"/>
      <c r="CN44" s="175"/>
      <c r="CO44" s="175"/>
      <c r="CP44" s="175"/>
      <c r="CQ44" s="175"/>
      <c r="CR44" s="175"/>
      <c r="CS44" s="175"/>
      <c r="CT44" s="175"/>
      <c r="CU44" s="175"/>
      <c r="CV44" s="175"/>
      <c r="CW44" s="175"/>
      <c r="CX44" s="175"/>
      <c r="CY44" s="175"/>
      <c r="CZ44" s="175"/>
      <c r="DA44" s="175"/>
      <c r="DB44" s="175"/>
      <c r="DC44" s="175"/>
      <c r="DD44" s="175"/>
      <c r="DE44" s="175"/>
      <c r="DF44" s="175"/>
      <c r="DG44" s="175"/>
    </row>
    <row r="45" spans="1:111" x14ac:dyDescent="0.2">
      <c r="A45" s="11"/>
      <c r="E45" s="10"/>
      <c r="F45" s="11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5"/>
      <c r="AE45" s="175"/>
      <c r="AF45" s="175"/>
      <c r="AG45" s="175"/>
      <c r="AH45" s="175"/>
      <c r="AI45" s="175"/>
      <c r="AJ45" s="175"/>
      <c r="AK45" s="175"/>
      <c r="AL45" s="175"/>
      <c r="AM45" s="175"/>
      <c r="AN45" s="175"/>
      <c r="AO45" s="175"/>
      <c r="AP45" s="175"/>
      <c r="AQ45" s="175"/>
      <c r="AR45" s="175"/>
      <c r="AS45" s="175"/>
      <c r="AT45" s="175"/>
      <c r="AU45" s="175"/>
      <c r="AV45" s="175"/>
      <c r="AW45" s="175"/>
      <c r="AX45" s="175"/>
      <c r="AY45" s="175"/>
      <c r="AZ45" s="175"/>
      <c r="BA45" s="175"/>
      <c r="BB45" s="175"/>
      <c r="BC45" s="175"/>
      <c r="BD45" s="175"/>
      <c r="BE45" s="175"/>
      <c r="BF45" s="175"/>
      <c r="BG45" s="175"/>
      <c r="BH45" s="175"/>
      <c r="BI45" s="175"/>
      <c r="BJ45" s="175"/>
      <c r="BK45" s="175"/>
      <c r="BL45" s="175"/>
      <c r="BM45" s="175"/>
      <c r="BN45" s="175"/>
      <c r="BO45" s="175"/>
      <c r="BP45" s="175"/>
      <c r="BQ45" s="175"/>
      <c r="BR45" s="175"/>
      <c r="BS45" s="175"/>
      <c r="BT45" s="175"/>
      <c r="BU45" s="175"/>
      <c r="BV45" s="175"/>
      <c r="BW45" s="175"/>
      <c r="BX45" s="175"/>
      <c r="BY45" s="175"/>
      <c r="BZ45" s="175"/>
      <c r="CA45" s="175"/>
      <c r="CB45" s="175"/>
      <c r="CC45" s="175"/>
      <c r="CD45" s="175"/>
      <c r="CE45" s="175"/>
      <c r="CF45" s="175"/>
      <c r="CG45" s="175"/>
      <c r="CH45" s="175"/>
      <c r="CI45" s="175"/>
      <c r="CJ45" s="175"/>
      <c r="CK45" s="175"/>
      <c r="CL45" s="175"/>
      <c r="CM45" s="175"/>
      <c r="CN45" s="175"/>
      <c r="CO45" s="175"/>
      <c r="CP45" s="175"/>
      <c r="CQ45" s="175"/>
      <c r="CR45" s="175"/>
      <c r="CS45" s="175"/>
      <c r="CT45" s="175"/>
      <c r="CU45" s="175"/>
      <c r="CV45" s="175"/>
      <c r="CW45" s="175"/>
      <c r="CX45" s="175"/>
      <c r="CY45" s="175"/>
      <c r="CZ45" s="175"/>
      <c r="DA45" s="175"/>
      <c r="DB45" s="175"/>
      <c r="DC45" s="175"/>
      <c r="DD45" s="175"/>
      <c r="DE45" s="175"/>
      <c r="DF45" s="175"/>
      <c r="DG45" s="175"/>
    </row>
    <row r="46" spans="1:111" x14ac:dyDescent="0.2">
      <c r="A46" s="11"/>
      <c r="E46" s="10"/>
      <c r="F46" s="11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5"/>
      <c r="AE46" s="175"/>
      <c r="AF46" s="175"/>
      <c r="AG46" s="175"/>
      <c r="AH46" s="175"/>
      <c r="AI46" s="175"/>
      <c r="AJ46" s="175"/>
      <c r="AK46" s="175"/>
      <c r="AL46" s="175"/>
      <c r="AM46" s="175"/>
      <c r="AN46" s="175"/>
      <c r="AO46" s="175"/>
      <c r="AP46" s="175"/>
      <c r="AQ46" s="175"/>
      <c r="AR46" s="175"/>
      <c r="AS46" s="175"/>
      <c r="AT46" s="175"/>
      <c r="AU46" s="175"/>
      <c r="AV46" s="175"/>
      <c r="AW46" s="175"/>
      <c r="AX46" s="175"/>
      <c r="AY46" s="175"/>
      <c r="AZ46" s="175"/>
      <c r="BA46" s="175"/>
      <c r="BB46" s="175"/>
      <c r="BC46" s="175"/>
      <c r="BD46" s="175"/>
      <c r="BE46" s="175"/>
      <c r="BF46" s="175"/>
      <c r="BG46" s="175"/>
      <c r="BH46" s="175"/>
      <c r="BI46" s="175"/>
      <c r="BJ46" s="175"/>
      <c r="BK46" s="175"/>
      <c r="BL46" s="175"/>
      <c r="BM46" s="175"/>
      <c r="BN46" s="175"/>
      <c r="BO46" s="175"/>
      <c r="BP46" s="175"/>
      <c r="BQ46" s="175"/>
      <c r="BR46" s="175"/>
      <c r="BS46" s="175"/>
      <c r="BT46" s="175"/>
      <c r="BU46" s="175"/>
      <c r="BV46" s="175"/>
      <c r="BW46" s="175"/>
      <c r="BX46" s="175"/>
      <c r="BY46" s="175"/>
      <c r="BZ46" s="175"/>
      <c r="CA46" s="175"/>
      <c r="CB46" s="175"/>
      <c r="CC46" s="175"/>
      <c r="CD46" s="175"/>
      <c r="CE46" s="175"/>
      <c r="CF46" s="175"/>
      <c r="CG46" s="175"/>
      <c r="CH46" s="175"/>
      <c r="CI46" s="175"/>
      <c r="CJ46" s="175"/>
      <c r="CK46" s="175"/>
      <c r="CL46" s="175"/>
      <c r="CM46" s="175"/>
      <c r="CN46" s="175"/>
      <c r="CO46" s="175"/>
      <c r="CP46" s="175"/>
      <c r="CQ46" s="175"/>
      <c r="CR46" s="175"/>
      <c r="CS46" s="175"/>
      <c r="CT46" s="175"/>
      <c r="CU46" s="175"/>
      <c r="CV46" s="175"/>
      <c r="CW46" s="175"/>
      <c r="CX46" s="175"/>
      <c r="CY46" s="175"/>
      <c r="CZ46" s="175"/>
      <c r="DA46" s="175"/>
      <c r="DB46" s="175"/>
      <c r="DC46" s="175"/>
      <c r="DD46" s="175"/>
      <c r="DE46" s="175"/>
      <c r="DF46" s="175"/>
      <c r="DG46" s="175"/>
    </row>
    <row r="47" spans="1:111" x14ac:dyDescent="0.2">
      <c r="A47" s="11"/>
      <c r="E47" s="10"/>
      <c r="F47" s="11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5"/>
      <c r="AE47" s="175"/>
      <c r="AF47" s="175"/>
      <c r="AG47" s="175"/>
      <c r="AH47" s="175"/>
      <c r="AI47" s="175"/>
      <c r="AJ47" s="175"/>
      <c r="AK47" s="175"/>
      <c r="AL47" s="175"/>
      <c r="AM47" s="175"/>
      <c r="AN47" s="175"/>
      <c r="AO47" s="175"/>
      <c r="AP47" s="175"/>
      <c r="AQ47" s="175"/>
      <c r="AR47" s="175"/>
      <c r="AS47" s="175"/>
      <c r="AT47" s="175"/>
      <c r="AU47" s="175"/>
      <c r="AV47" s="175"/>
      <c r="AW47" s="175"/>
      <c r="AX47" s="175"/>
      <c r="AY47" s="175"/>
      <c r="AZ47" s="175"/>
      <c r="BA47" s="175"/>
      <c r="BB47" s="175"/>
      <c r="BC47" s="175"/>
      <c r="BD47" s="175"/>
      <c r="BE47" s="175"/>
      <c r="BF47" s="175"/>
      <c r="BG47" s="175"/>
      <c r="BH47" s="175"/>
      <c r="BI47" s="175"/>
      <c r="BJ47" s="175"/>
      <c r="BK47" s="175"/>
      <c r="BL47" s="175"/>
      <c r="BM47" s="175"/>
      <c r="BN47" s="175"/>
      <c r="BO47" s="175"/>
      <c r="BP47" s="175"/>
      <c r="BQ47" s="175"/>
      <c r="BR47" s="175"/>
      <c r="BS47" s="175"/>
      <c r="BT47" s="175"/>
      <c r="BU47" s="175"/>
      <c r="BV47" s="175"/>
      <c r="BW47" s="175"/>
      <c r="BX47" s="175"/>
      <c r="BY47" s="175"/>
      <c r="BZ47" s="175"/>
      <c r="CA47" s="175"/>
      <c r="CB47" s="175"/>
      <c r="CC47" s="175"/>
      <c r="CD47" s="175"/>
      <c r="CE47" s="175"/>
      <c r="CF47" s="175"/>
      <c r="CG47" s="175"/>
      <c r="CH47" s="175"/>
      <c r="CI47" s="175"/>
      <c r="CJ47" s="175"/>
      <c r="CK47" s="175"/>
      <c r="CL47" s="175"/>
      <c r="CM47" s="175"/>
      <c r="CN47" s="175"/>
      <c r="CO47" s="175"/>
      <c r="CP47" s="175"/>
      <c r="CQ47" s="175"/>
      <c r="CR47" s="175"/>
      <c r="CS47" s="175"/>
      <c r="CT47" s="175"/>
      <c r="CU47" s="175"/>
      <c r="CV47" s="175"/>
      <c r="CW47" s="175"/>
      <c r="CX47" s="175"/>
      <c r="CY47" s="175"/>
      <c r="CZ47" s="175"/>
      <c r="DA47" s="175"/>
      <c r="DB47" s="175"/>
      <c r="DC47" s="175"/>
      <c r="DD47" s="175"/>
      <c r="DE47" s="175"/>
      <c r="DF47" s="175"/>
      <c r="DG47" s="175"/>
    </row>
    <row r="48" spans="1:111" x14ac:dyDescent="0.2">
      <c r="A48" s="11"/>
      <c r="E48" s="10"/>
      <c r="F48" s="11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5"/>
      <c r="AE48" s="175"/>
      <c r="AF48" s="175"/>
      <c r="AG48" s="175"/>
      <c r="AH48" s="175"/>
      <c r="AI48" s="175"/>
      <c r="AJ48" s="175"/>
      <c r="AK48" s="175"/>
      <c r="AL48" s="175"/>
      <c r="AM48" s="175"/>
      <c r="AN48" s="175"/>
      <c r="AO48" s="175"/>
      <c r="AP48" s="175"/>
      <c r="AQ48" s="175"/>
      <c r="AR48" s="175"/>
      <c r="AS48" s="175"/>
      <c r="AT48" s="175"/>
      <c r="AU48" s="175"/>
      <c r="AV48" s="175"/>
      <c r="AW48" s="175"/>
      <c r="AX48" s="175"/>
      <c r="AY48" s="175"/>
      <c r="AZ48" s="175"/>
      <c r="BA48" s="175"/>
      <c r="BB48" s="175"/>
      <c r="BC48" s="175"/>
      <c r="BD48" s="175"/>
      <c r="BE48" s="175"/>
      <c r="BF48" s="175"/>
      <c r="BG48" s="175"/>
      <c r="BH48" s="175"/>
      <c r="BI48" s="175"/>
      <c r="BJ48" s="175"/>
      <c r="BK48" s="175"/>
      <c r="BL48" s="175"/>
      <c r="BM48" s="175"/>
      <c r="BN48" s="175"/>
      <c r="BO48" s="175"/>
      <c r="BP48" s="175"/>
      <c r="BQ48" s="175"/>
      <c r="BR48" s="175"/>
      <c r="BS48" s="175"/>
      <c r="BT48" s="175"/>
      <c r="BU48" s="175"/>
      <c r="BV48" s="175"/>
      <c r="BW48" s="175"/>
      <c r="BX48" s="175"/>
      <c r="BY48" s="175"/>
      <c r="BZ48" s="175"/>
      <c r="CA48" s="175"/>
      <c r="CB48" s="175"/>
      <c r="CC48" s="175"/>
      <c r="CD48" s="175"/>
      <c r="CE48" s="175"/>
      <c r="CF48" s="175"/>
      <c r="CG48" s="175"/>
      <c r="CH48" s="175"/>
      <c r="CI48" s="175"/>
      <c r="CJ48" s="175"/>
      <c r="CK48" s="175"/>
      <c r="CL48" s="175"/>
      <c r="CM48" s="175"/>
      <c r="CN48" s="175"/>
      <c r="CO48" s="175"/>
      <c r="CP48" s="175"/>
      <c r="CQ48" s="175"/>
      <c r="CR48" s="175"/>
      <c r="CS48" s="175"/>
      <c r="CT48" s="175"/>
      <c r="CU48" s="175"/>
      <c r="CV48" s="175"/>
      <c r="CW48" s="175"/>
      <c r="CX48" s="175"/>
      <c r="CY48" s="175"/>
      <c r="CZ48" s="175"/>
      <c r="DA48" s="175"/>
      <c r="DB48" s="175"/>
      <c r="DC48" s="175"/>
      <c r="DD48" s="175"/>
      <c r="DE48" s="175"/>
      <c r="DF48" s="175"/>
      <c r="DG48" s="175"/>
    </row>
    <row r="49" spans="1:111" x14ac:dyDescent="0.2">
      <c r="A49" s="11"/>
      <c r="E49" s="10"/>
      <c r="F49" s="11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5"/>
      <c r="AE49" s="175"/>
      <c r="AF49" s="175"/>
      <c r="AG49" s="175"/>
      <c r="AH49" s="175"/>
      <c r="AI49" s="175"/>
      <c r="AJ49" s="175"/>
      <c r="AK49" s="175"/>
      <c r="AL49" s="175"/>
      <c r="AM49" s="175"/>
      <c r="AN49" s="175"/>
      <c r="AO49" s="175"/>
      <c r="AP49" s="175"/>
      <c r="AQ49" s="175"/>
      <c r="AR49" s="175"/>
      <c r="AS49" s="175"/>
      <c r="AT49" s="175"/>
      <c r="AU49" s="175"/>
      <c r="AV49" s="175"/>
      <c r="AW49" s="175"/>
      <c r="AX49" s="175"/>
      <c r="AY49" s="175"/>
      <c r="AZ49" s="175"/>
      <c r="BA49" s="175"/>
      <c r="BB49" s="175"/>
      <c r="BC49" s="175"/>
      <c r="BD49" s="175"/>
      <c r="BE49" s="175"/>
      <c r="BF49" s="175"/>
      <c r="BG49" s="175"/>
      <c r="BH49" s="175"/>
      <c r="BI49" s="175"/>
      <c r="BJ49" s="175"/>
      <c r="BK49" s="175"/>
      <c r="BL49" s="175"/>
      <c r="BM49" s="175"/>
      <c r="BN49" s="175"/>
      <c r="BO49" s="175"/>
      <c r="BP49" s="175"/>
      <c r="BQ49" s="175"/>
      <c r="BR49" s="175"/>
      <c r="BS49" s="175"/>
      <c r="BT49" s="175"/>
      <c r="BU49" s="175"/>
      <c r="BV49" s="175"/>
      <c r="BW49" s="175"/>
      <c r="BX49" s="175"/>
      <c r="BY49" s="175"/>
      <c r="BZ49" s="175"/>
      <c r="CA49" s="175"/>
      <c r="CB49" s="175"/>
      <c r="CC49" s="175"/>
      <c r="CD49" s="175"/>
      <c r="CE49" s="175"/>
      <c r="CF49" s="175"/>
      <c r="CG49" s="175"/>
      <c r="CH49" s="175"/>
      <c r="CI49" s="175"/>
      <c r="CJ49" s="175"/>
      <c r="CK49" s="175"/>
      <c r="CL49" s="175"/>
      <c r="CM49" s="175"/>
      <c r="CN49" s="175"/>
      <c r="CO49" s="175"/>
      <c r="CP49" s="175"/>
      <c r="CQ49" s="175"/>
      <c r="CR49" s="175"/>
      <c r="CS49" s="175"/>
      <c r="CT49" s="175"/>
      <c r="CU49" s="175"/>
      <c r="CV49" s="175"/>
      <c r="CW49" s="175"/>
      <c r="CX49" s="175"/>
      <c r="CY49" s="175"/>
      <c r="CZ49" s="175"/>
      <c r="DA49" s="175"/>
      <c r="DB49" s="175"/>
      <c r="DC49" s="175"/>
      <c r="DD49" s="175"/>
      <c r="DE49" s="175"/>
      <c r="DF49" s="175"/>
      <c r="DG49" s="175"/>
    </row>
    <row r="50" spans="1:111" x14ac:dyDescent="0.2">
      <c r="A50" s="11"/>
      <c r="E50" s="10"/>
      <c r="F50" s="11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5"/>
      <c r="AE50" s="175"/>
      <c r="AF50" s="175"/>
      <c r="AG50" s="175"/>
      <c r="AH50" s="175"/>
      <c r="AI50" s="175"/>
      <c r="AJ50" s="175"/>
      <c r="AK50" s="175"/>
      <c r="AL50" s="175"/>
      <c r="AM50" s="175"/>
      <c r="AN50" s="175"/>
      <c r="AO50" s="175"/>
      <c r="AP50" s="175"/>
      <c r="AQ50" s="175"/>
      <c r="AR50" s="175"/>
      <c r="AS50" s="175"/>
      <c r="AT50" s="175"/>
      <c r="AU50" s="175"/>
      <c r="AV50" s="175"/>
      <c r="AW50" s="175"/>
      <c r="AX50" s="175"/>
      <c r="AY50" s="175"/>
      <c r="AZ50" s="175"/>
      <c r="BA50" s="175"/>
      <c r="BB50" s="175"/>
      <c r="BC50" s="175"/>
      <c r="BD50" s="175"/>
      <c r="BE50" s="175"/>
      <c r="BF50" s="175"/>
      <c r="BG50" s="175"/>
      <c r="BH50" s="175"/>
      <c r="BI50" s="175"/>
      <c r="BJ50" s="175"/>
      <c r="BK50" s="175"/>
      <c r="BL50" s="175"/>
      <c r="BM50" s="175"/>
      <c r="BN50" s="175"/>
      <c r="BO50" s="175"/>
      <c r="BP50" s="175"/>
      <c r="BQ50" s="175"/>
      <c r="BR50" s="175"/>
      <c r="BS50" s="175"/>
      <c r="BT50" s="175"/>
      <c r="BU50" s="175"/>
      <c r="BV50" s="175"/>
      <c r="BW50" s="175"/>
      <c r="BX50" s="175"/>
      <c r="BY50" s="175"/>
      <c r="BZ50" s="175"/>
      <c r="CA50" s="175"/>
      <c r="CB50" s="175"/>
      <c r="CC50" s="175"/>
      <c r="CD50" s="175"/>
      <c r="CE50" s="175"/>
      <c r="CF50" s="175"/>
      <c r="CG50" s="175"/>
      <c r="CH50" s="175"/>
      <c r="CI50" s="175"/>
      <c r="CJ50" s="175"/>
      <c r="CK50" s="175"/>
      <c r="CL50" s="175"/>
      <c r="CM50" s="175"/>
      <c r="CN50" s="175"/>
      <c r="CO50" s="175"/>
      <c r="CP50" s="175"/>
      <c r="CQ50" s="175"/>
      <c r="CR50" s="175"/>
      <c r="CS50" s="175"/>
      <c r="CT50" s="175"/>
      <c r="CU50" s="175"/>
      <c r="CV50" s="175"/>
      <c r="CW50" s="175"/>
      <c r="CX50" s="175"/>
      <c r="CY50" s="175"/>
      <c r="CZ50" s="175"/>
      <c r="DA50" s="175"/>
      <c r="DB50" s="175"/>
      <c r="DC50" s="175"/>
      <c r="DD50" s="175"/>
      <c r="DE50" s="175"/>
      <c r="DF50" s="175"/>
      <c r="DG50" s="175"/>
    </row>
    <row r="51" spans="1:111" x14ac:dyDescent="0.2">
      <c r="A51" s="100"/>
      <c r="B51" s="21"/>
      <c r="C51" s="21"/>
      <c r="D51" s="59"/>
      <c r="E51" s="10"/>
      <c r="F51" s="11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  <c r="AE51" s="175"/>
      <c r="AF51" s="175"/>
      <c r="AG51" s="175"/>
      <c r="AH51" s="175"/>
      <c r="AI51" s="175"/>
      <c r="AJ51" s="175"/>
      <c r="AK51" s="175"/>
      <c r="AL51" s="175"/>
      <c r="AM51" s="175"/>
      <c r="AN51" s="175"/>
      <c r="AO51" s="175"/>
      <c r="AP51" s="175"/>
      <c r="AQ51" s="175"/>
      <c r="AR51" s="175"/>
      <c r="AS51" s="175"/>
      <c r="AT51" s="175"/>
      <c r="AU51" s="175"/>
      <c r="AV51" s="175"/>
      <c r="AW51" s="175"/>
      <c r="AX51" s="175"/>
      <c r="AY51" s="175"/>
      <c r="AZ51" s="175"/>
      <c r="BA51" s="175"/>
      <c r="BB51" s="175"/>
      <c r="BC51" s="175"/>
      <c r="BD51" s="175"/>
      <c r="BE51" s="175"/>
      <c r="BF51" s="175"/>
      <c r="BG51" s="175"/>
      <c r="BH51" s="175"/>
      <c r="BI51" s="175"/>
      <c r="BJ51" s="175"/>
      <c r="BK51" s="175"/>
      <c r="BL51" s="175"/>
      <c r="BM51" s="175"/>
      <c r="BN51" s="175"/>
      <c r="BO51" s="175"/>
      <c r="BP51" s="175"/>
      <c r="BQ51" s="175"/>
      <c r="BR51" s="175"/>
      <c r="BS51" s="175"/>
      <c r="BT51" s="175"/>
      <c r="BU51" s="175"/>
      <c r="BV51" s="175"/>
      <c r="BW51" s="175"/>
      <c r="BX51" s="175"/>
      <c r="BY51" s="175"/>
      <c r="BZ51" s="175"/>
      <c r="CA51" s="175"/>
      <c r="CB51" s="175"/>
      <c r="CC51" s="175"/>
      <c r="CD51" s="175"/>
      <c r="CE51" s="175"/>
      <c r="CF51" s="175"/>
      <c r="CG51" s="175"/>
      <c r="CH51" s="175"/>
      <c r="CI51" s="175"/>
      <c r="CJ51" s="175"/>
      <c r="CK51" s="175"/>
      <c r="CL51" s="175"/>
      <c r="CM51" s="175"/>
      <c r="CN51" s="175"/>
      <c r="CO51" s="175"/>
      <c r="CP51" s="175"/>
      <c r="CQ51" s="175"/>
      <c r="CR51" s="175"/>
      <c r="CS51" s="175"/>
      <c r="CT51" s="175"/>
      <c r="CU51" s="175"/>
      <c r="CV51" s="175"/>
      <c r="CW51" s="175"/>
      <c r="CX51" s="175"/>
      <c r="CY51" s="175"/>
      <c r="CZ51" s="175"/>
      <c r="DA51" s="175"/>
      <c r="DB51" s="175"/>
      <c r="DC51" s="175"/>
      <c r="DD51" s="175"/>
      <c r="DE51" s="175"/>
      <c r="DF51" s="175"/>
      <c r="DG51" s="175"/>
    </row>
    <row r="52" spans="1:111" x14ac:dyDescent="0.2">
      <c r="A52" s="11"/>
      <c r="E52" s="10"/>
      <c r="F52" s="11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5"/>
      <c r="AE52" s="175"/>
      <c r="AF52" s="175"/>
      <c r="AG52" s="175"/>
      <c r="AH52" s="175"/>
      <c r="AI52" s="175"/>
      <c r="AJ52" s="175"/>
      <c r="AK52" s="175"/>
      <c r="AL52" s="175"/>
      <c r="AM52" s="175"/>
      <c r="AN52" s="175"/>
      <c r="AO52" s="175"/>
      <c r="AP52" s="175"/>
      <c r="AQ52" s="175"/>
      <c r="AR52" s="175"/>
      <c r="AS52" s="175"/>
      <c r="AT52" s="175"/>
      <c r="AU52" s="175"/>
      <c r="AV52" s="175"/>
      <c r="AW52" s="175"/>
      <c r="AX52" s="175"/>
      <c r="AY52" s="175"/>
      <c r="AZ52" s="175"/>
      <c r="BA52" s="175"/>
      <c r="BB52" s="175"/>
      <c r="BC52" s="175"/>
      <c r="BD52" s="175"/>
      <c r="BE52" s="175"/>
      <c r="BF52" s="175"/>
      <c r="BG52" s="175"/>
      <c r="BH52" s="175"/>
      <c r="BI52" s="175"/>
      <c r="BJ52" s="175"/>
      <c r="BK52" s="175"/>
      <c r="BL52" s="175"/>
      <c r="BM52" s="175"/>
      <c r="BN52" s="175"/>
      <c r="BO52" s="175"/>
      <c r="BP52" s="175"/>
      <c r="BQ52" s="175"/>
      <c r="BR52" s="175"/>
      <c r="BS52" s="175"/>
      <c r="BT52" s="175"/>
      <c r="BU52" s="175"/>
      <c r="BV52" s="175"/>
      <c r="BW52" s="175"/>
      <c r="BX52" s="175"/>
      <c r="BY52" s="175"/>
      <c r="BZ52" s="175"/>
      <c r="CA52" s="175"/>
      <c r="CB52" s="175"/>
      <c r="CC52" s="175"/>
      <c r="CD52" s="175"/>
      <c r="CE52" s="175"/>
      <c r="CF52" s="175"/>
      <c r="CG52" s="175"/>
      <c r="CH52" s="175"/>
      <c r="CI52" s="175"/>
      <c r="CJ52" s="175"/>
      <c r="CK52" s="175"/>
      <c r="CL52" s="175"/>
      <c r="CM52" s="175"/>
      <c r="CN52" s="175"/>
      <c r="CO52" s="175"/>
      <c r="CP52" s="175"/>
      <c r="CQ52" s="175"/>
      <c r="CR52" s="175"/>
      <c r="CS52" s="175"/>
      <c r="CT52" s="175"/>
      <c r="CU52" s="175"/>
      <c r="CV52" s="175"/>
      <c r="CW52" s="175"/>
      <c r="CX52" s="175"/>
      <c r="CY52" s="175"/>
      <c r="CZ52" s="175"/>
      <c r="DA52" s="175"/>
      <c r="DB52" s="175"/>
      <c r="DC52" s="175"/>
      <c r="DD52" s="175"/>
      <c r="DE52" s="175"/>
      <c r="DF52" s="175"/>
      <c r="DG52" s="175"/>
    </row>
    <row r="53" spans="1:111" x14ac:dyDescent="0.2">
      <c r="A53" s="11"/>
      <c r="E53" s="10"/>
      <c r="F53" s="11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175"/>
      <c r="AE53" s="175"/>
      <c r="AF53" s="175"/>
      <c r="AG53" s="175"/>
      <c r="AH53" s="175"/>
      <c r="AI53" s="175"/>
      <c r="AJ53" s="175"/>
      <c r="AK53" s="175"/>
      <c r="AL53" s="175"/>
      <c r="AM53" s="175"/>
      <c r="AN53" s="175"/>
      <c r="AO53" s="175"/>
      <c r="AP53" s="175"/>
      <c r="AQ53" s="175"/>
      <c r="AR53" s="175"/>
      <c r="AS53" s="175"/>
      <c r="AT53" s="175"/>
      <c r="AU53" s="175"/>
      <c r="AV53" s="175"/>
      <c r="AW53" s="175"/>
      <c r="AX53" s="175"/>
      <c r="AY53" s="175"/>
      <c r="AZ53" s="175"/>
      <c r="BA53" s="175"/>
      <c r="BB53" s="175"/>
      <c r="BC53" s="175"/>
      <c r="BD53" s="175"/>
      <c r="BE53" s="175"/>
      <c r="BF53" s="175"/>
      <c r="BG53" s="175"/>
      <c r="BH53" s="175"/>
      <c r="BI53" s="175"/>
      <c r="BJ53" s="175"/>
      <c r="BK53" s="175"/>
      <c r="BL53" s="175"/>
      <c r="BM53" s="175"/>
      <c r="BN53" s="175"/>
      <c r="BO53" s="175"/>
      <c r="BP53" s="175"/>
      <c r="BQ53" s="175"/>
      <c r="BR53" s="175"/>
      <c r="BS53" s="175"/>
      <c r="BT53" s="175"/>
      <c r="BU53" s="175"/>
      <c r="BV53" s="175"/>
      <c r="BW53" s="175"/>
      <c r="BX53" s="175"/>
      <c r="BY53" s="175"/>
      <c r="BZ53" s="175"/>
      <c r="CA53" s="175"/>
      <c r="CB53" s="175"/>
      <c r="CC53" s="175"/>
      <c r="CD53" s="175"/>
      <c r="CE53" s="175"/>
      <c r="CF53" s="175"/>
      <c r="CG53" s="175"/>
      <c r="CH53" s="175"/>
      <c r="CI53" s="175"/>
      <c r="CJ53" s="175"/>
      <c r="CK53" s="175"/>
      <c r="CL53" s="175"/>
      <c r="CM53" s="175"/>
      <c r="CN53" s="175"/>
      <c r="CO53" s="175"/>
      <c r="CP53" s="175"/>
      <c r="CQ53" s="175"/>
      <c r="CR53" s="175"/>
      <c r="CS53" s="175"/>
      <c r="CT53" s="175"/>
      <c r="CU53" s="175"/>
      <c r="CV53" s="175"/>
      <c r="CW53" s="175"/>
      <c r="CX53" s="175"/>
      <c r="CY53" s="175"/>
      <c r="CZ53" s="175"/>
      <c r="DA53" s="175"/>
      <c r="DB53" s="175"/>
      <c r="DC53" s="175"/>
      <c r="DD53" s="175"/>
      <c r="DE53" s="175"/>
      <c r="DF53" s="175"/>
      <c r="DG53" s="175"/>
    </row>
    <row r="54" spans="1:111" x14ac:dyDescent="0.2">
      <c r="A54" s="26"/>
      <c r="E54" s="10"/>
      <c r="F54" s="11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175"/>
      <c r="AE54" s="175"/>
      <c r="AF54" s="175"/>
      <c r="AG54" s="175"/>
      <c r="AH54" s="175"/>
      <c r="AI54" s="175"/>
      <c r="AJ54" s="175"/>
      <c r="AK54" s="175"/>
      <c r="AL54" s="175"/>
      <c r="AM54" s="175"/>
      <c r="AN54" s="175"/>
      <c r="AO54" s="175"/>
      <c r="AP54" s="175"/>
      <c r="AQ54" s="175"/>
      <c r="AR54" s="175"/>
      <c r="AS54" s="175"/>
      <c r="AT54" s="175"/>
      <c r="AU54" s="175"/>
      <c r="AV54" s="175"/>
      <c r="AW54" s="175"/>
      <c r="AX54" s="175"/>
      <c r="AY54" s="175"/>
      <c r="AZ54" s="175"/>
      <c r="BA54" s="175"/>
      <c r="BB54" s="175"/>
      <c r="BC54" s="175"/>
      <c r="BD54" s="175"/>
      <c r="BE54" s="175"/>
      <c r="BF54" s="175"/>
      <c r="BG54" s="175"/>
      <c r="BH54" s="175"/>
      <c r="BI54" s="175"/>
      <c r="BJ54" s="175"/>
      <c r="BK54" s="175"/>
      <c r="BL54" s="175"/>
      <c r="BM54" s="175"/>
      <c r="BN54" s="175"/>
      <c r="BO54" s="175"/>
      <c r="BP54" s="175"/>
      <c r="BQ54" s="175"/>
      <c r="BR54" s="175"/>
      <c r="BS54" s="175"/>
      <c r="BT54" s="175"/>
      <c r="BU54" s="175"/>
      <c r="BV54" s="175"/>
      <c r="BW54" s="175"/>
      <c r="BX54" s="175"/>
      <c r="BY54" s="175"/>
      <c r="BZ54" s="175"/>
      <c r="CA54" s="175"/>
      <c r="CB54" s="175"/>
      <c r="CC54" s="175"/>
      <c r="CD54" s="175"/>
      <c r="CE54" s="175"/>
      <c r="CF54" s="175"/>
      <c r="CG54" s="175"/>
      <c r="CH54" s="175"/>
      <c r="CI54" s="175"/>
      <c r="CJ54" s="175"/>
      <c r="CK54" s="175"/>
      <c r="CL54" s="175"/>
      <c r="CM54" s="175"/>
      <c r="CN54" s="175"/>
      <c r="CO54" s="175"/>
      <c r="CP54" s="175"/>
      <c r="CQ54" s="175"/>
      <c r="CR54" s="175"/>
      <c r="CS54" s="175"/>
      <c r="CT54" s="175"/>
      <c r="CU54" s="175"/>
      <c r="CV54" s="175"/>
      <c r="CW54" s="175"/>
      <c r="CX54" s="175"/>
      <c r="CY54" s="175"/>
      <c r="CZ54" s="175"/>
      <c r="DA54" s="175"/>
      <c r="DB54" s="175"/>
      <c r="DC54" s="175"/>
      <c r="DD54" s="175"/>
      <c r="DE54" s="175"/>
      <c r="DF54" s="175"/>
      <c r="DG54" s="175"/>
    </row>
    <row r="55" spans="1:111" x14ac:dyDescent="0.2">
      <c r="A55" s="26"/>
      <c r="E55" s="10"/>
      <c r="F55" s="11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175"/>
      <c r="AE55" s="175"/>
      <c r="AF55" s="175"/>
      <c r="AG55" s="175"/>
      <c r="AH55" s="175"/>
      <c r="AI55" s="175"/>
      <c r="AJ55" s="175"/>
      <c r="AK55" s="175"/>
      <c r="AL55" s="175"/>
      <c r="AM55" s="175"/>
      <c r="AN55" s="175"/>
      <c r="AO55" s="175"/>
      <c r="AP55" s="175"/>
      <c r="AQ55" s="175"/>
      <c r="AR55" s="175"/>
      <c r="AS55" s="175"/>
      <c r="AT55" s="175"/>
      <c r="AU55" s="175"/>
      <c r="AV55" s="175"/>
      <c r="AW55" s="175"/>
      <c r="AX55" s="175"/>
      <c r="AY55" s="175"/>
      <c r="AZ55" s="175"/>
      <c r="BA55" s="175"/>
      <c r="BB55" s="175"/>
      <c r="BC55" s="175"/>
      <c r="BD55" s="175"/>
      <c r="BE55" s="175"/>
      <c r="BF55" s="175"/>
      <c r="BG55" s="175"/>
      <c r="BH55" s="175"/>
      <c r="BI55" s="175"/>
      <c r="BJ55" s="175"/>
      <c r="BK55" s="175"/>
      <c r="BL55" s="175"/>
      <c r="BM55" s="175"/>
      <c r="BN55" s="175"/>
      <c r="BO55" s="175"/>
      <c r="BP55" s="175"/>
      <c r="BQ55" s="175"/>
      <c r="BR55" s="175"/>
      <c r="BS55" s="175"/>
      <c r="BT55" s="175"/>
      <c r="BU55" s="175"/>
      <c r="BV55" s="175"/>
      <c r="BW55" s="175"/>
      <c r="BX55" s="175"/>
      <c r="BY55" s="175"/>
      <c r="BZ55" s="175"/>
      <c r="CA55" s="175"/>
      <c r="CB55" s="175"/>
      <c r="CC55" s="175"/>
      <c r="CD55" s="175"/>
      <c r="CE55" s="175"/>
      <c r="CF55" s="175"/>
      <c r="CG55" s="175"/>
      <c r="CH55" s="175"/>
      <c r="CI55" s="175"/>
      <c r="CJ55" s="175"/>
      <c r="CK55" s="175"/>
      <c r="CL55" s="175"/>
      <c r="CM55" s="175"/>
      <c r="CN55" s="175"/>
      <c r="CO55" s="175"/>
      <c r="CP55" s="175"/>
      <c r="CQ55" s="175"/>
      <c r="CR55" s="175"/>
      <c r="CS55" s="175"/>
      <c r="CT55" s="175"/>
      <c r="CU55" s="175"/>
      <c r="CV55" s="175"/>
      <c r="CW55" s="175"/>
      <c r="CX55" s="175"/>
      <c r="CY55" s="175"/>
      <c r="CZ55" s="175"/>
      <c r="DA55" s="175"/>
      <c r="DB55" s="175"/>
      <c r="DC55" s="175"/>
      <c r="DD55" s="175"/>
      <c r="DE55" s="175"/>
      <c r="DF55" s="175"/>
      <c r="DG55" s="175"/>
    </row>
    <row r="56" spans="1:111" x14ac:dyDescent="0.2">
      <c r="A56" s="26"/>
      <c r="E56" s="10"/>
      <c r="F56" s="11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5"/>
      <c r="AE56" s="175"/>
      <c r="AF56" s="175"/>
      <c r="AG56" s="175"/>
      <c r="AH56" s="175"/>
      <c r="AI56" s="175"/>
      <c r="AJ56" s="175"/>
      <c r="AK56" s="175"/>
      <c r="AL56" s="175"/>
      <c r="AM56" s="175"/>
      <c r="AN56" s="175"/>
      <c r="AO56" s="175"/>
      <c r="AP56" s="175"/>
      <c r="AQ56" s="175"/>
      <c r="AR56" s="175"/>
      <c r="AS56" s="175"/>
      <c r="AT56" s="175"/>
      <c r="AU56" s="175"/>
      <c r="AV56" s="175"/>
      <c r="AW56" s="175"/>
      <c r="AX56" s="175"/>
      <c r="AY56" s="175"/>
      <c r="AZ56" s="175"/>
      <c r="BA56" s="175"/>
      <c r="BB56" s="175"/>
      <c r="BC56" s="175"/>
      <c r="BD56" s="175"/>
      <c r="BE56" s="175"/>
      <c r="BF56" s="175"/>
      <c r="BG56" s="175"/>
      <c r="BH56" s="175"/>
      <c r="BI56" s="175"/>
      <c r="BJ56" s="175"/>
      <c r="BK56" s="175"/>
      <c r="BL56" s="175"/>
      <c r="BM56" s="175"/>
      <c r="BN56" s="175"/>
      <c r="BO56" s="175"/>
      <c r="BP56" s="175"/>
      <c r="BQ56" s="175"/>
      <c r="BR56" s="175"/>
      <c r="BS56" s="175"/>
      <c r="BT56" s="175"/>
      <c r="BU56" s="175"/>
      <c r="BV56" s="175"/>
      <c r="BW56" s="175"/>
      <c r="BX56" s="175"/>
      <c r="BY56" s="175"/>
      <c r="BZ56" s="175"/>
      <c r="CA56" s="175"/>
      <c r="CB56" s="175"/>
      <c r="CC56" s="175"/>
      <c r="CD56" s="175"/>
      <c r="CE56" s="175"/>
      <c r="CF56" s="175"/>
      <c r="CG56" s="175"/>
      <c r="CH56" s="175"/>
      <c r="CI56" s="175"/>
      <c r="CJ56" s="175"/>
      <c r="CK56" s="175"/>
      <c r="CL56" s="175"/>
      <c r="CM56" s="175"/>
      <c r="CN56" s="175"/>
      <c r="CO56" s="175"/>
      <c r="CP56" s="175"/>
      <c r="CQ56" s="175"/>
      <c r="CR56" s="175"/>
      <c r="CS56" s="175"/>
      <c r="CT56" s="175"/>
      <c r="CU56" s="175"/>
      <c r="CV56" s="175"/>
      <c r="CW56" s="175"/>
      <c r="CX56" s="175"/>
      <c r="CY56" s="175"/>
      <c r="CZ56" s="175"/>
      <c r="DA56" s="175"/>
      <c r="DB56" s="175"/>
      <c r="DC56" s="175"/>
      <c r="DD56" s="175"/>
      <c r="DE56" s="175"/>
      <c r="DF56" s="175"/>
      <c r="DG56" s="175"/>
    </row>
    <row r="57" spans="1:111" x14ac:dyDescent="0.2">
      <c r="A57" s="26"/>
      <c r="E57" s="10"/>
      <c r="F57" s="11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5"/>
      <c r="AE57" s="175"/>
      <c r="AF57" s="175"/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175"/>
      <c r="AR57" s="175"/>
      <c r="AS57" s="175"/>
      <c r="AT57" s="175"/>
      <c r="AU57" s="175"/>
      <c r="AV57" s="175"/>
      <c r="AW57" s="175"/>
      <c r="AX57" s="175"/>
      <c r="AY57" s="175"/>
      <c r="AZ57" s="175"/>
      <c r="BA57" s="175"/>
      <c r="BB57" s="175"/>
      <c r="BC57" s="175"/>
      <c r="BD57" s="175"/>
      <c r="BE57" s="175"/>
      <c r="BF57" s="175"/>
      <c r="BG57" s="175"/>
      <c r="BH57" s="175"/>
      <c r="BI57" s="175"/>
      <c r="BJ57" s="175"/>
      <c r="BK57" s="175"/>
      <c r="BL57" s="175"/>
      <c r="BM57" s="175"/>
      <c r="BN57" s="175"/>
      <c r="BO57" s="175"/>
      <c r="BP57" s="175"/>
      <c r="BQ57" s="175"/>
      <c r="BR57" s="175"/>
      <c r="BS57" s="175"/>
      <c r="BT57" s="175"/>
      <c r="BU57" s="175"/>
      <c r="BV57" s="175"/>
      <c r="BW57" s="175"/>
      <c r="BX57" s="175"/>
      <c r="BY57" s="175"/>
      <c r="BZ57" s="175"/>
      <c r="CA57" s="175"/>
      <c r="CB57" s="175"/>
      <c r="CC57" s="175"/>
      <c r="CD57" s="175"/>
      <c r="CE57" s="175"/>
      <c r="CF57" s="175"/>
      <c r="CG57" s="175"/>
      <c r="CH57" s="175"/>
      <c r="CI57" s="175"/>
      <c r="CJ57" s="175"/>
      <c r="CK57" s="175"/>
      <c r="CL57" s="175"/>
      <c r="CM57" s="175"/>
      <c r="CN57" s="175"/>
      <c r="CO57" s="175"/>
      <c r="CP57" s="175"/>
      <c r="CQ57" s="175"/>
      <c r="CR57" s="175"/>
      <c r="CS57" s="175"/>
      <c r="CT57" s="175"/>
      <c r="CU57" s="175"/>
      <c r="CV57" s="175"/>
      <c r="CW57" s="175"/>
      <c r="CX57" s="175"/>
      <c r="CY57" s="175"/>
      <c r="CZ57" s="175"/>
      <c r="DA57" s="175"/>
      <c r="DB57" s="175"/>
      <c r="DC57" s="175"/>
      <c r="DD57" s="175"/>
      <c r="DE57" s="175"/>
      <c r="DF57" s="175"/>
      <c r="DG57" s="175"/>
    </row>
    <row r="58" spans="1:111" x14ac:dyDescent="0.2">
      <c r="A58" s="26"/>
      <c r="E58" s="10"/>
      <c r="F58" s="11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5"/>
      <c r="AE58" s="175"/>
      <c r="AF58" s="175"/>
      <c r="AG58" s="175"/>
      <c r="AH58" s="175"/>
      <c r="AI58" s="175"/>
      <c r="AJ58" s="175"/>
      <c r="AK58" s="175"/>
      <c r="AL58" s="175"/>
      <c r="AM58" s="175"/>
      <c r="AN58" s="175"/>
      <c r="AO58" s="175"/>
      <c r="AP58" s="175"/>
      <c r="AQ58" s="175"/>
      <c r="AR58" s="175"/>
      <c r="AS58" s="175"/>
      <c r="AT58" s="175"/>
      <c r="AU58" s="175"/>
      <c r="AV58" s="175"/>
      <c r="AW58" s="175"/>
      <c r="AX58" s="175"/>
      <c r="AY58" s="175"/>
      <c r="AZ58" s="175"/>
      <c r="BA58" s="175"/>
      <c r="BB58" s="175"/>
      <c r="BC58" s="175"/>
      <c r="BD58" s="175"/>
      <c r="BE58" s="175"/>
      <c r="BF58" s="175"/>
      <c r="BG58" s="175"/>
      <c r="BH58" s="175"/>
      <c r="BI58" s="175"/>
      <c r="BJ58" s="175"/>
      <c r="BK58" s="175"/>
      <c r="BL58" s="175"/>
      <c r="BM58" s="175"/>
      <c r="BN58" s="175"/>
      <c r="BO58" s="175"/>
      <c r="BP58" s="175"/>
      <c r="BQ58" s="175"/>
      <c r="BR58" s="175"/>
      <c r="BS58" s="175"/>
      <c r="BT58" s="175"/>
      <c r="BU58" s="175"/>
      <c r="BV58" s="175"/>
      <c r="BW58" s="175"/>
      <c r="BX58" s="175"/>
      <c r="BY58" s="175"/>
      <c r="BZ58" s="175"/>
      <c r="CA58" s="175"/>
      <c r="CB58" s="175"/>
      <c r="CC58" s="175"/>
      <c r="CD58" s="175"/>
      <c r="CE58" s="175"/>
      <c r="CF58" s="175"/>
      <c r="CG58" s="175"/>
      <c r="CH58" s="175"/>
      <c r="CI58" s="175"/>
      <c r="CJ58" s="175"/>
      <c r="CK58" s="175"/>
      <c r="CL58" s="175"/>
      <c r="CM58" s="175"/>
      <c r="CN58" s="175"/>
      <c r="CO58" s="175"/>
      <c r="CP58" s="175"/>
      <c r="CQ58" s="175"/>
      <c r="CR58" s="175"/>
      <c r="CS58" s="175"/>
      <c r="CT58" s="175"/>
      <c r="CU58" s="175"/>
      <c r="CV58" s="175"/>
      <c r="CW58" s="175"/>
      <c r="CX58" s="175"/>
      <c r="CY58" s="175"/>
      <c r="CZ58" s="175"/>
      <c r="DA58" s="175"/>
      <c r="DB58" s="175"/>
      <c r="DC58" s="175"/>
      <c r="DD58" s="175"/>
      <c r="DE58" s="175"/>
      <c r="DF58" s="175"/>
      <c r="DG58" s="175"/>
    </row>
    <row r="59" spans="1:111" x14ac:dyDescent="0.2">
      <c r="A59" s="26"/>
      <c r="E59" s="10"/>
      <c r="F59" s="11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5"/>
      <c r="AE59" s="175"/>
      <c r="AF59" s="175"/>
      <c r="AG59" s="175"/>
      <c r="AH59" s="175"/>
      <c r="AI59" s="175"/>
      <c r="AJ59" s="175"/>
      <c r="AK59" s="175"/>
      <c r="AL59" s="175"/>
      <c r="AM59" s="175"/>
      <c r="AN59" s="175"/>
      <c r="AO59" s="175"/>
      <c r="AP59" s="175"/>
      <c r="AQ59" s="175"/>
      <c r="AR59" s="175"/>
      <c r="AS59" s="175"/>
      <c r="AT59" s="175"/>
      <c r="AU59" s="175"/>
      <c r="AV59" s="175"/>
      <c r="AW59" s="175"/>
      <c r="AX59" s="175"/>
      <c r="AY59" s="175"/>
      <c r="AZ59" s="175"/>
      <c r="BA59" s="175"/>
      <c r="BB59" s="175"/>
      <c r="BC59" s="175"/>
      <c r="BD59" s="175"/>
      <c r="BE59" s="175"/>
      <c r="BF59" s="175"/>
      <c r="BG59" s="175"/>
      <c r="BH59" s="175"/>
      <c r="BI59" s="175"/>
      <c r="BJ59" s="175"/>
      <c r="BK59" s="175"/>
      <c r="BL59" s="175"/>
      <c r="BM59" s="175"/>
      <c r="BN59" s="175"/>
      <c r="BO59" s="175"/>
      <c r="BP59" s="175"/>
      <c r="BQ59" s="175"/>
      <c r="BR59" s="175"/>
      <c r="BS59" s="175"/>
      <c r="BT59" s="175"/>
      <c r="BU59" s="175"/>
      <c r="BV59" s="175"/>
      <c r="BW59" s="175"/>
      <c r="BX59" s="175"/>
      <c r="BY59" s="175"/>
      <c r="BZ59" s="175"/>
      <c r="CA59" s="175"/>
      <c r="CB59" s="175"/>
      <c r="CC59" s="175"/>
      <c r="CD59" s="175"/>
      <c r="CE59" s="175"/>
      <c r="CF59" s="175"/>
      <c r="CG59" s="175"/>
      <c r="CH59" s="175"/>
      <c r="CI59" s="175"/>
      <c r="CJ59" s="175"/>
      <c r="CK59" s="175"/>
      <c r="CL59" s="175"/>
      <c r="CM59" s="175"/>
      <c r="CN59" s="175"/>
      <c r="CO59" s="175"/>
      <c r="CP59" s="175"/>
      <c r="CQ59" s="175"/>
      <c r="CR59" s="175"/>
      <c r="CS59" s="175"/>
      <c r="CT59" s="175"/>
      <c r="CU59" s="175"/>
      <c r="CV59" s="175"/>
      <c r="CW59" s="175"/>
      <c r="CX59" s="175"/>
      <c r="CY59" s="175"/>
      <c r="CZ59" s="175"/>
      <c r="DA59" s="175"/>
      <c r="DB59" s="175"/>
      <c r="DC59" s="175"/>
      <c r="DD59" s="175"/>
      <c r="DE59" s="175"/>
      <c r="DF59" s="175"/>
      <c r="DG59" s="175"/>
    </row>
    <row r="60" spans="1:111" x14ac:dyDescent="0.2">
      <c r="A60" s="26"/>
      <c r="E60" s="10"/>
      <c r="F60" s="11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5"/>
      <c r="AE60" s="175"/>
      <c r="AF60" s="175"/>
      <c r="AG60" s="175"/>
      <c r="AH60" s="175"/>
      <c r="AI60" s="175"/>
      <c r="AJ60" s="175"/>
      <c r="AK60" s="175"/>
      <c r="AL60" s="175"/>
      <c r="AM60" s="175"/>
      <c r="AN60" s="175"/>
      <c r="AO60" s="175"/>
      <c r="AP60" s="175"/>
      <c r="AQ60" s="175"/>
      <c r="AR60" s="175"/>
      <c r="AS60" s="175"/>
      <c r="AT60" s="175"/>
      <c r="AU60" s="175"/>
      <c r="AV60" s="175"/>
      <c r="AW60" s="175"/>
      <c r="AX60" s="175"/>
      <c r="AY60" s="175"/>
      <c r="AZ60" s="175"/>
      <c r="BA60" s="175"/>
      <c r="BB60" s="175"/>
      <c r="BC60" s="175"/>
      <c r="BD60" s="175"/>
      <c r="BE60" s="175"/>
      <c r="BF60" s="175"/>
      <c r="BG60" s="175"/>
      <c r="BH60" s="175"/>
      <c r="BI60" s="175"/>
      <c r="BJ60" s="175"/>
      <c r="BK60" s="175"/>
      <c r="BL60" s="175"/>
      <c r="BM60" s="175"/>
      <c r="BN60" s="175"/>
      <c r="BO60" s="175"/>
      <c r="BP60" s="175"/>
      <c r="BQ60" s="175"/>
      <c r="BR60" s="175"/>
      <c r="BS60" s="175"/>
      <c r="BT60" s="175"/>
      <c r="BU60" s="175"/>
      <c r="BV60" s="175"/>
      <c r="BW60" s="175"/>
      <c r="BX60" s="175"/>
      <c r="BY60" s="175"/>
      <c r="BZ60" s="175"/>
      <c r="CA60" s="175"/>
      <c r="CB60" s="175"/>
      <c r="CC60" s="175"/>
      <c r="CD60" s="175"/>
      <c r="CE60" s="175"/>
      <c r="CF60" s="175"/>
      <c r="CG60" s="175"/>
      <c r="CH60" s="175"/>
      <c r="CI60" s="175"/>
      <c r="CJ60" s="175"/>
      <c r="CK60" s="175"/>
      <c r="CL60" s="175"/>
      <c r="CM60" s="175"/>
      <c r="CN60" s="175"/>
      <c r="CO60" s="175"/>
      <c r="CP60" s="175"/>
      <c r="CQ60" s="175"/>
      <c r="CR60" s="175"/>
      <c r="CS60" s="175"/>
      <c r="CT60" s="175"/>
      <c r="CU60" s="175"/>
      <c r="CV60" s="175"/>
      <c r="CW60" s="175"/>
      <c r="CX60" s="175"/>
      <c r="CY60" s="175"/>
      <c r="CZ60" s="175"/>
      <c r="DA60" s="175"/>
      <c r="DB60" s="175"/>
      <c r="DC60" s="175"/>
      <c r="DD60" s="175"/>
      <c r="DE60" s="175"/>
      <c r="DF60" s="175"/>
      <c r="DG60" s="175"/>
    </row>
    <row r="61" spans="1:111" x14ac:dyDescent="0.2">
      <c r="A61" s="26"/>
      <c r="E61" s="10"/>
      <c r="F61" s="11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5"/>
      <c r="AE61" s="175"/>
      <c r="AF61" s="175"/>
      <c r="AG61" s="175"/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5"/>
      <c r="AT61" s="175"/>
      <c r="AU61" s="175"/>
      <c r="AV61" s="175"/>
      <c r="AW61" s="175"/>
      <c r="AX61" s="175"/>
      <c r="AY61" s="175"/>
      <c r="AZ61" s="175"/>
      <c r="BA61" s="175"/>
      <c r="BB61" s="175"/>
      <c r="BC61" s="175"/>
      <c r="BD61" s="175"/>
      <c r="BE61" s="175"/>
      <c r="BF61" s="175"/>
      <c r="BG61" s="175"/>
      <c r="BH61" s="175"/>
      <c r="BI61" s="175"/>
      <c r="BJ61" s="175"/>
      <c r="BK61" s="175"/>
      <c r="BL61" s="175"/>
      <c r="BM61" s="175"/>
      <c r="BN61" s="175"/>
      <c r="BO61" s="175"/>
      <c r="BP61" s="175"/>
      <c r="BQ61" s="175"/>
      <c r="BR61" s="175"/>
      <c r="BS61" s="175"/>
      <c r="BT61" s="175"/>
      <c r="BU61" s="175"/>
      <c r="BV61" s="175"/>
      <c r="BW61" s="175"/>
      <c r="BX61" s="175"/>
      <c r="BY61" s="175"/>
      <c r="BZ61" s="175"/>
      <c r="CA61" s="175"/>
      <c r="CB61" s="175"/>
      <c r="CC61" s="175"/>
      <c r="CD61" s="175"/>
      <c r="CE61" s="175"/>
      <c r="CF61" s="175"/>
      <c r="CG61" s="175"/>
      <c r="CH61" s="175"/>
      <c r="CI61" s="175"/>
      <c r="CJ61" s="175"/>
      <c r="CK61" s="175"/>
      <c r="CL61" s="175"/>
      <c r="CM61" s="175"/>
      <c r="CN61" s="175"/>
      <c r="CO61" s="175"/>
      <c r="CP61" s="175"/>
      <c r="CQ61" s="175"/>
      <c r="CR61" s="175"/>
      <c r="CS61" s="175"/>
      <c r="CT61" s="175"/>
      <c r="CU61" s="175"/>
      <c r="CV61" s="175"/>
      <c r="CW61" s="175"/>
      <c r="CX61" s="175"/>
      <c r="CY61" s="175"/>
      <c r="CZ61" s="175"/>
      <c r="DA61" s="175"/>
      <c r="DB61" s="175"/>
      <c r="DC61" s="175"/>
      <c r="DD61" s="175"/>
      <c r="DE61" s="175"/>
      <c r="DF61" s="175"/>
      <c r="DG61" s="175"/>
    </row>
    <row r="62" spans="1:111" x14ac:dyDescent="0.2">
      <c r="A62" s="26"/>
      <c r="E62" s="10"/>
      <c r="F62" s="11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5"/>
      <c r="AE62" s="175"/>
      <c r="AF62" s="175"/>
      <c r="AG62" s="175"/>
      <c r="AH62" s="175"/>
      <c r="AI62" s="175"/>
      <c r="AJ62" s="175"/>
      <c r="AK62" s="175"/>
      <c r="AL62" s="175"/>
      <c r="AM62" s="175"/>
      <c r="AN62" s="175"/>
      <c r="AO62" s="175"/>
      <c r="AP62" s="175"/>
      <c r="AQ62" s="175"/>
      <c r="AR62" s="175"/>
      <c r="AS62" s="175"/>
      <c r="AT62" s="175"/>
      <c r="AU62" s="175"/>
      <c r="AV62" s="175"/>
      <c r="AW62" s="175"/>
      <c r="AX62" s="175"/>
      <c r="AY62" s="175"/>
      <c r="AZ62" s="175"/>
      <c r="BA62" s="175"/>
      <c r="BB62" s="175"/>
      <c r="BC62" s="175"/>
      <c r="BD62" s="175"/>
      <c r="BE62" s="175"/>
      <c r="BF62" s="175"/>
      <c r="BG62" s="175"/>
      <c r="BH62" s="175"/>
      <c r="BI62" s="175"/>
      <c r="BJ62" s="175"/>
      <c r="BK62" s="175"/>
      <c r="BL62" s="175"/>
      <c r="BM62" s="175"/>
      <c r="BN62" s="175"/>
      <c r="BO62" s="175"/>
      <c r="BP62" s="175"/>
      <c r="BQ62" s="175"/>
      <c r="BR62" s="175"/>
      <c r="BS62" s="175"/>
      <c r="BT62" s="175"/>
      <c r="BU62" s="175"/>
      <c r="BV62" s="175"/>
      <c r="BW62" s="175"/>
      <c r="BX62" s="175"/>
      <c r="BY62" s="175"/>
      <c r="BZ62" s="175"/>
      <c r="CA62" s="175"/>
      <c r="CB62" s="175"/>
      <c r="CC62" s="175"/>
      <c r="CD62" s="175"/>
      <c r="CE62" s="175"/>
      <c r="CF62" s="175"/>
      <c r="CG62" s="175"/>
      <c r="CH62" s="175"/>
      <c r="CI62" s="175"/>
      <c r="CJ62" s="175"/>
      <c r="CK62" s="175"/>
      <c r="CL62" s="175"/>
      <c r="CM62" s="175"/>
      <c r="CN62" s="175"/>
      <c r="CO62" s="175"/>
      <c r="CP62" s="175"/>
      <c r="CQ62" s="175"/>
      <c r="CR62" s="175"/>
      <c r="CS62" s="175"/>
      <c r="CT62" s="175"/>
      <c r="CU62" s="175"/>
      <c r="CV62" s="175"/>
      <c r="CW62" s="175"/>
      <c r="CX62" s="175"/>
      <c r="CY62" s="175"/>
      <c r="CZ62" s="175"/>
      <c r="DA62" s="175"/>
      <c r="DB62" s="175"/>
      <c r="DC62" s="175"/>
      <c r="DD62" s="175"/>
      <c r="DE62" s="175"/>
      <c r="DF62" s="175"/>
      <c r="DG62" s="175"/>
    </row>
    <row r="63" spans="1:111" x14ac:dyDescent="0.2">
      <c r="A63" s="26"/>
      <c r="E63" s="10"/>
      <c r="F63" s="11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5"/>
      <c r="AE63" s="175"/>
      <c r="AF63" s="175"/>
      <c r="AG63" s="175"/>
      <c r="AH63" s="175"/>
      <c r="AI63" s="175"/>
      <c r="AJ63" s="175"/>
      <c r="AK63" s="175"/>
      <c r="AL63" s="175"/>
      <c r="AM63" s="175"/>
      <c r="AN63" s="175"/>
      <c r="AO63" s="175"/>
      <c r="AP63" s="175"/>
      <c r="AQ63" s="175"/>
      <c r="AR63" s="175"/>
      <c r="AS63" s="175"/>
      <c r="AT63" s="175"/>
      <c r="AU63" s="175"/>
      <c r="AV63" s="175"/>
      <c r="AW63" s="175"/>
      <c r="AX63" s="175"/>
      <c r="AY63" s="175"/>
      <c r="AZ63" s="175"/>
      <c r="BA63" s="175"/>
      <c r="BB63" s="175"/>
      <c r="BC63" s="175"/>
      <c r="BD63" s="175"/>
      <c r="BE63" s="175"/>
      <c r="BF63" s="175"/>
      <c r="BG63" s="175"/>
      <c r="BH63" s="175"/>
      <c r="BI63" s="175"/>
      <c r="BJ63" s="175"/>
      <c r="BK63" s="175"/>
      <c r="BL63" s="175"/>
      <c r="BM63" s="175"/>
      <c r="BN63" s="175"/>
      <c r="BO63" s="175"/>
      <c r="BP63" s="175"/>
      <c r="BQ63" s="175"/>
      <c r="BR63" s="175"/>
      <c r="BS63" s="175"/>
      <c r="BT63" s="175"/>
      <c r="BU63" s="175"/>
      <c r="BV63" s="175"/>
      <c r="BW63" s="175"/>
      <c r="BX63" s="175"/>
      <c r="BY63" s="175"/>
      <c r="BZ63" s="175"/>
      <c r="CA63" s="175"/>
      <c r="CB63" s="175"/>
      <c r="CC63" s="175"/>
      <c r="CD63" s="175"/>
      <c r="CE63" s="175"/>
      <c r="CF63" s="175"/>
      <c r="CG63" s="175"/>
      <c r="CH63" s="175"/>
      <c r="CI63" s="175"/>
      <c r="CJ63" s="175"/>
      <c r="CK63" s="175"/>
      <c r="CL63" s="175"/>
      <c r="CM63" s="175"/>
      <c r="CN63" s="175"/>
      <c r="CO63" s="175"/>
      <c r="CP63" s="175"/>
      <c r="CQ63" s="175"/>
      <c r="CR63" s="175"/>
      <c r="CS63" s="175"/>
      <c r="CT63" s="175"/>
      <c r="CU63" s="175"/>
      <c r="CV63" s="175"/>
      <c r="CW63" s="175"/>
      <c r="CX63" s="175"/>
      <c r="CY63" s="175"/>
      <c r="CZ63" s="175"/>
      <c r="DA63" s="175"/>
      <c r="DB63" s="175"/>
      <c r="DC63" s="175"/>
      <c r="DD63" s="175"/>
      <c r="DE63" s="175"/>
      <c r="DF63" s="175"/>
      <c r="DG63" s="175"/>
    </row>
    <row r="64" spans="1:111" x14ac:dyDescent="0.2">
      <c r="A64" s="26"/>
      <c r="E64" s="10"/>
      <c r="F64" s="11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5"/>
      <c r="AE64" s="175"/>
      <c r="AF64" s="175"/>
      <c r="AG64" s="175"/>
      <c r="AH64" s="175"/>
      <c r="AI64" s="175"/>
      <c r="AJ64" s="175"/>
      <c r="AK64" s="175"/>
      <c r="AL64" s="175"/>
      <c r="AM64" s="175"/>
      <c r="AN64" s="175"/>
      <c r="AO64" s="175"/>
      <c r="AP64" s="175"/>
      <c r="AQ64" s="175"/>
      <c r="AR64" s="175"/>
      <c r="AS64" s="175"/>
      <c r="AT64" s="175"/>
      <c r="AU64" s="175"/>
      <c r="AV64" s="175"/>
      <c r="AW64" s="175"/>
      <c r="AX64" s="175"/>
      <c r="AY64" s="175"/>
      <c r="AZ64" s="175"/>
      <c r="BA64" s="175"/>
      <c r="BB64" s="175"/>
      <c r="BC64" s="175"/>
      <c r="BD64" s="175"/>
      <c r="BE64" s="175"/>
      <c r="BF64" s="175"/>
      <c r="BG64" s="175"/>
      <c r="BH64" s="175"/>
      <c r="BI64" s="175"/>
      <c r="BJ64" s="175"/>
      <c r="BK64" s="175"/>
      <c r="BL64" s="175"/>
      <c r="BM64" s="175"/>
      <c r="BN64" s="175"/>
      <c r="BO64" s="175"/>
      <c r="BP64" s="175"/>
      <c r="BQ64" s="175"/>
      <c r="BR64" s="175"/>
      <c r="BS64" s="175"/>
      <c r="BT64" s="175"/>
      <c r="BU64" s="175"/>
      <c r="BV64" s="175"/>
      <c r="BW64" s="175"/>
      <c r="BX64" s="175"/>
      <c r="BY64" s="175"/>
      <c r="BZ64" s="175"/>
      <c r="CA64" s="175"/>
      <c r="CB64" s="175"/>
      <c r="CC64" s="175"/>
      <c r="CD64" s="175"/>
      <c r="CE64" s="175"/>
      <c r="CF64" s="175"/>
      <c r="CG64" s="175"/>
      <c r="CH64" s="175"/>
      <c r="CI64" s="175"/>
      <c r="CJ64" s="175"/>
      <c r="CK64" s="175"/>
      <c r="CL64" s="175"/>
      <c r="CM64" s="175"/>
      <c r="CN64" s="175"/>
      <c r="CO64" s="175"/>
      <c r="CP64" s="175"/>
      <c r="CQ64" s="175"/>
      <c r="CR64" s="175"/>
      <c r="CS64" s="175"/>
      <c r="CT64" s="175"/>
      <c r="CU64" s="175"/>
      <c r="CV64" s="175"/>
      <c r="CW64" s="175"/>
      <c r="CX64" s="175"/>
      <c r="CY64" s="175"/>
      <c r="CZ64" s="175"/>
      <c r="DA64" s="175"/>
      <c r="DB64" s="175"/>
      <c r="DC64" s="175"/>
      <c r="DD64" s="175"/>
      <c r="DE64" s="175"/>
      <c r="DF64" s="175"/>
      <c r="DG64" s="175"/>
    </row>
    <row r="65" spans="1:111" x14ac:dyDescent="0.2">
      <c r="A65" s="26"/>
      <c r="E65" s="10"/>
      <c r="F65" s="12"/>
      <c r="G65" s="175"/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  <c r="Z65" s="175"/>
      <c r="AA65" s="175"/>
      <c r="AB65" s="175"/>
      <c r="AC65" s="175"/>
      <c r="AD65" s="175"/>
      <c r="AE65" s="175"/>
      <c r="AF65" s="175"/>
      <c r="AG65" s="175"/>
      <c r="AH65" s="175"/>
      <c r="AI65" s="175"/>
      <c r="AJ65" s="175"/>
      <c r="AK65" s="175"/>
      <c r="AL65" s="175"/>
      <c r="AM65" s="175"/>
      <c r="AN65" s="175"/>
      <c r="AO65" s="175"/>
      <c r="AP65" s="175"/>
      <c r="AQ65" s="175"/>
      <c r="AR65" s="175"/>
      <c r="AS65" s="175"/>
      <c r="AT65" s="175"/>
      <c r="AU65" s="175"/>
      <c r="AV65" s="175"/>
      <c r="AW65" s="175"/>
      <c r="AX65" s="175"/>
      <c r="AY65" s="175"/>
      <c r="AZ65" s="175"/>
      <c r="BA65" s="175"/>
      <c r="BB65" s="175"/>
      <c r="BC65" s="175"/>
      <c r="BD65" s="175"/>
      <c r="BE65" s="175"/>
      <c r="BF65" s="175"/>
      <c r="BG65" s="175"/>
      <c r="BH65" s="175"/>
      <c r="BI65" s="175"/>
      <c r="BJ65" s="175"/>
      <c r="BK65" s="175"/>
      <c r="BL65" s="175"/>
      <c r="BM65" s="175"/>
      <c r="BN65" s="175"/>
      <c r="BO65" s="175"/>
      <c r="BP65" s="175"/>
      <c r="BQ65" s="175"/>
      <c r="BR65" s="175"/>
      <c r="BS65" s="175"/>
      <c r="BT65" s="175"/>
      <c r="BU65" s="175"/>
      <c r="BV65" s="175"/>
      <c r="BW65" s="175"/>
      <c r="BX65" s="175"/>
      <c r="BY65" s="175"/>
      <c r="BZ65" s="175"/>
      <c r="CA65" s="175"/>
      <c r="CB65" s="175"/>
      <c r="CC65" s="175"/>
      <c r="CD65" s="175"/>
      <c r="CE65" s="175"/>
      <c r="CF65" s="175"/>
      <c r="CG65" s="175"/>
      <c r="CH65" s="175"/>
      <c r="CI65" s="175"/>
      <c r="CJ65" s="175"/>
      <c r="CK65" s="175"/>
      <c r="CL65" s="175"/>
      <c r="CM65" s="175"/>
      <c r="CN65" s="175"/>
      <c r="CO65" s="175"/>
      <c r="CP65" s="175"/>
      <c r="CQ65" s="175"/>
      <c r="CR65" s="175"/>
      <c r="CS65" s="175"/>
      <c r="CT65" s="175"/>
      <c r="CU65" s="175"/>
      <c r="CV65" s="175"/>
      <c r="CW65" s="175"/>
      <c r="CX65" s="175"/>
      <c r="CY65" s="175"/>
      <c r="CZ65" s="175"/>
      <c r="DA65" s="175"/>
      <c r="DB65" s="175"/>
      <c r="DC65" s="175"/>
      <c r="DD65" s="175"/>
      <c r="DE65" s="175"/>
      <c r="DF65" s="175"/>
      <c r="DG65" s="175"/>
    </row>
    <row r="66" spans="1:111" x14ac:dyDescent="0.2">
      <c r="A66" s="26"/>
      <c r="E66" s="10"/>
      <c r="F66" s="12"/>
      <c r="G66" s="175"/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  <c r="Z66" s="175"/>
      <c r="AA66" s="175"/>
      <c r="AB66" s="175"/>
      <c r="AC66" s="175"/>
      <c r="AD66" s="175"/>
      <c r="AE66" s="175"/>
      <c r="AF66" s="175"/>
      <c r="AG66" s="175"/>
      <c r="AH66" s="175"/>
      <c r="AI66" s="175"/>
      <c r="AJ66" s="175"/>
      <c r="AK66" s="175"/>
      <c r="AL66" s="175"/>
      <c r="AM66" s="175"/>
      <c r="AN66" s="175"/>
      <c r="AO66" s="175"/>
      <c r="AP66" s="175"/>
      <c r="AQ66" s="175"/>
      <c r="AR66" s="175"/>
      <c r="AS66" s="175"/>
      <c r="AT66" s="175"/>
      <c r="AU66" s="175"/>
      <c r="AV66" s="175"/>
      <c r="AW66" s="175"/>
      <c r="AX66" s="175"/>
      <c r="AY66" s="175"/>
      <c r="AZ66" s="175"/>
      <c r="BA66" s="175"/>
      <c r="BB66" s="175"/>
      <c r="BC66" s="175"/>
      <c r="BD66" s="175"/>
      <c r="BE66" s="175"/>
      <c r="BF66" s="175"/>
      <c r="BG66" s="175"/>
      <c r="BH66" s="175"/>
      <c r="BI66" s="175"/>
      <c r="BJ66" s="175"/>
      <c r="BK66" s="175"/>
      <c r="BL66" s="175"/>
      <c r="BM66" s="175"/>
      <c r="BN66" s="175"/>
      <c r="BO66" s="175"/>
      <c r="BP66" s="175"/>
      <c r="BQ66" s="175"/>
      <c r="BR66" s="175"/>
      <c r="BS66" s="175"/>
      <c r="BT66" s="175"/>
      <c r="BU66" s="175"/>
      <c r="BV66" s="175"/>
      <c r="BW66" s="175"/>
      <c r="BX66" s="175"/>
      <c r="BY66" s="175"/>
      <c r="BZ66" s="175"/>
      <c r="CA66" s="175"/>
      <c r="CB66" s="175"/>
      <c r="CC66" s="175"/>
      <c r="CD66" s="175"/>
      <c r="CE66" s="175"/>
      <c r="CF66" s="175"/>
      <c r="CG66" s="175"/>
      <c r="CH66" s="175"/>
      <c r="CI66" s="175"/>
      <c r="CJ66" s="175"/>
      <c r="CK66" s="175"/>
      <c r="CL66" s="175"/>
      <c r="CM66" s="175"/>
      <c r="CN66" s="175"/>
      <c r="CO66" s="175"/>
      <c r="CP66" s="175"/>
      <c r="CQ66" s="175"/>
      <c r="CR66" s="175"/>
      <c r="CS66" s="175"/>
      <c r="CT66" s="175"/>
      <c r="CU66" s="175"/>
      <c r="CV66" s="175"/>
      <c r="CW66" s="175"/>
      <c r="CX66" s="175"/>
      <c r="CY66" s="175"/>
      <c r="CZ66" s="175"/>
      <c r="DA66" s="175"/>
      <c r="DB66" s="175"/>
      <c r="DC66" s="175"/>
      <c r="DD66" s="175"/>
      <c r="DE66" s="175"/>
      <c r="DF66" s="175"/>
      <c r="DG66" s="175"/>
    </row>
    <row r="67" spans="1:111" x14ac:dyDescent="0.2">
      <c r="A67" s="26"/>
      <c r="E67" s="10"/>
      <c r="F67" s="12"/>
      <c r="G67" s="175"/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  <c r="Z67" s="175"/>
      <c r="AA67" s="175"/>
      <c r="AB67" s="175"/>
      <c r="AC67" s="175"/>
      <c r="AD67" s="175"/>
      <c r="AE67" s="175"/>
      <c r="AF67" s="175"/>
      <c r="AG67" s="175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5"/>
      <c r="AT67" s="175"/>
      <c r="AU67" s="175"/>
      <c r="AV67" s="175"/>
      <c r="AW67" s="175"/>
      <c r="AX67" s="175"/>
      <c r="AY67" s="175"/>
      <c r="AZ67" s="175"/>
      <c r="BA67" s="175"/>
      <c r="BB67" s="175"/>
      <c r="BC67" s="175"/>
      <c r="BD67" s="175"/>
      <c r="BE67" s="175"/>
      <c r="BF67" s="175"/>
      <c r="BG67" s="175"/>
      <c r="BH67" s="175"/>
      <c r="BI67" s="175"/>
      <c r="BJ67" s="175"/>
      <c r="BK67" s="175"/>
      <c r="BL67" s="175"/>
      <c r="BM67" s="175"/>
      <c r="BN67" s="175"/>
      <c r="BO67" s="175"/>
      <c r="BP67" s="175"/>
      <c r="BQ67" s="175"/>
      <c r="BR67" s="175"/>
      <c r="BS67" s="175"/>
      <c r="BT67" s="175"/>
      <c r="BU67" s="175"/>
      <c r="BV67" s="175"/>
      <c r="BW67" s="175"/>
      <c r="BX67" s="175"/>
      <c r="BY67" s="175"/>
      <c r="BZ67" s="175"/>
      <c r="CA67" s="175"/>
      <c r="CB67" s="175"/>
      <c r="CC67" s="175"/>
      <c r="CD67" s="175"/>
      <c r="CE67" s="175"/>
      <c r="CF67" s="175"/>
      <c r="CG67" s="175"/>
      <c r="CH67" s="175"/>
      <c r="CI67" s="175"/>
      <c r="CJ67" s="175"/>
      <c r="CK67" s="175"/>
      <c r="CL67" s="175"/>
      <c r="CM67" s="175"/>
      <c r="CN67" s="175"/>
      <c r="CO67" s="175"/>
      <c r="CP67" s="175"/>
      <c r="CQ67" s="175"/>
      <c r="CR67" s="175"/>
      <c r="CS67" s="175"/>
      <c r="CT67" s="175"/>
      <c r="CU67" s="175"/>
      <c r="CV67" s="175"/>
      <c r="CW67" s="175"/>
      <c r="CX67" s="175"/>
      <c r="CY67" s="175"/>
      <c r="CZ67" s="175"/>
      <c r="DA67" s="175"/>
      <c r="DB67" s="175"/>
      <c r="DC67" s="175"/>
      <c r="DD67" s="175"/>
      <c r="DE67" s="175"/>
      <c r="DF67" s="175"/>
      <c r="DG67" s="175"/>
    </row>
    <row r="68" spans="1:111" x14ac:dyDescent="0.2">
      <c r="A68" s="26"/>
      <c r="E68" s="10"/>
      <c r="F68" s="12"/>
      <c r="G68" s="175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  <c r="Z68" s="175"/>
      <c r="AA68" s="175"/>
      <c r="AB68" s="175"/>
      <c r="AC68" s="175"/>
      <c r="AD68" s="175"/>
      <c r="AE68" s="175"/>
      <c r="AF68" s="175"/>
      <c r="AG68" s="175"/>
      <c r="AH68" s="175"/>
      <c r="AI68" s="175"/>
      <c r="AJ68" s="175"/>
      <c r="AK68" s="175"/>
      <c r="AL68" s="175"/>
      <c r="AM68" s="175"/>
      <c r="AN68" s="175"/>
      <c r="AO68" s="175"/>
      <c r="AP68" s="175"/>
      <c r="AQ68" s="175"/>
      <c r="AR68" s="175"/>
      <c r="AS68" s="175"/>
      <c r="AT68" s="175"/>
      <c r="AU68" s="175"/>
      <c r="AV68" s="175"/>
      <c r="AW68" s="175"/>
      <c r="AX68" s="175"/>
      <c r="AY68" s="175"/>
      <c r="AZ68" s="175"/>
      <c r="BA68" s="175"/>
      <c r="BB68" s="175"/>
      <c r="BC68" s="175"/>
      <c r="BD68" s="175"/>
      <c r="BE68" s="175"/>
      <c r="BF68" s="175"/>
      <c r="BG68" s="175"/>
      <c r="BH68" s="175"/>
      <c r="BI68" s="175"/>
      <c r="BJ68" s="175"/>
      <c r="BK68" s="175"/>
      <c r="BL68" s="175"/>
      <c r="BM68" s="175"/>
      <c r="BN68" s="175"/>
      <c r="BO68" s="175"/>
      <c r="BP68" s="175"/>
      <c r="BQ68" s="175"/>
      <c r="BR68" s="175"/>
      <c r="BS68" s="175"/>
      <c r="BT68" s="175"/>
      <c r="BU68" s="175"/>
      <c r="BV68" s="175"/>
      <c r="BW68" s="175"/>
      <c r="BX68" s="175"/>
      <c r="BY68" s="175"/>
      <c r="BZ68" s="175"/>
      <c r="CA68" s="175"/>
      <c r="CB68" s="175"/>
      <c r="CC68" s="175"/>
      <c r="CD68" s="175"/>
      <c r="CE68" s="175"/>
      <c r="CF68" s="175"/>
      <c r="CG68" s="175"/>
      <c r="CH68" s="175"/>
      <c r="CI68" s="175"/>
      <c r="CJ68" s="175"/>
      <c r="CK68" s="175"/>
      <c r="CL68" s="175"/>
      <c r="CM68" s="175"/>
      <c r="CN68" s="175"/>
      <c r="CO68" s="175"/>
      <c r="CP68" s="175"/>
      <c r="CQ68" s="175"/>
      <c r="CR68" s="175"/>
      <c r="CS68" s="175"/>
      <c r="CT68" s="175"/>
      <c r="CU68" s="175"/>
      <c r="CV68" s="175"/>
      <c r="CW68" s="175"/>
      <c r="CX68" s="175"/>
      <c r="CY68" s="175"/>
      <c r="CZ68" s="175"/>
      <c r="DA68" s="175"/>
      <c r="DB68" s="175"/>
      <c r="DC68" s="175"/>
      <c r="DD68" s="175"/>
      <c r="DE68" s="175"/>
      <c r="DF68" s="175"/>
      <c r="DG68" s="175"/>
    </row>
    <row r="69" spans="1:111" x14ac:dyDescent="0.2">
      <c r="A69" s="26"/>
      <c r="E69" s="10"/>
      <c r="F69" s="12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  <c r="Z69" s="175"/>
      <c r="AA69" s="175"/>
      <c r="AB69" s="175"/>
      <c r="AC69" s="175"/>
      <c r="AD69" s="175"/>
      <c r="AE69" s="175"/>
      <c r="AF69" s="175"/>
      <c r="AG69" s="175"/>
      <c r="AH69" s="175"/>
      <c r="AI69" s="175"/>
      <c r="AJ69" s="175"/>
      <c r="AK69" s="175"/>
      <c r="AL69" s="175"/>
      <c r="AM69" s="175"/>
      <c r="AN69" s="175"/>
      <c r="AO69" s="175"/>
      <c r="AP69" s="175"/>
      <c r="AQ69" s="175"/>
      <c r="AR69" s="175"/>
      <c r="AS69" s="175"/>
      <c r="AT69" s="175"/>
      <c r="AU69" s="175"/>
      <c r="AV69" s="175"/>
      <c r="AW69" s="175"/>
      <c r="AX69" s="175"/>
      <c r="AY69" s="175"/>
      <c r="AZ69" s="175"/>
      <c r="BA69" s="175"/>
      <c r="BB69" s="175"/>
      <c r="BC69" s="175"/>
      <c r="BD69" s="175"/>
      <c r="BE69" s="175"/>
      <c r="BF69" s="175"/>
      <c r="BG69" s="175"/>
      <c r="BH69" s="175"/>
      <c r="BI69" s="175"/>
      <c r="BJ69" s="175"/>
      <c r="BK69" s="175"/>
      <c r="BL69" s="175"/>
      <c r="BM69" s="175"/>
      <c r="BN69" s="175"/>
      <c r="BO69" s="175"/>
      <c r="BP69" s="175"/>
      <c r="BQ69" s="175"/>
      <c r="BR69" s="175"/>
      <c r="BS69" s="175"/>
      <c r="BT69" s="175"/>
      <c r="BU69" s="175"/>
      <c r="BV69" s="175"/>
      <c r="BW69" s="175"/>
      <c r="BX69" s="175"/>
      <c r="BY69" s="175"/>
      <c r="BZ69" s="175"/>
      <c r="CA69" s="175"/>
      <c r="CB69" s="175"/>
      <c r="CC69" s="175"/>
      <c r="CD69" s="175"/>
      <c r="CE69" s="175"/>
      <c r="CF69" s="175"/>
      <c r="CG69" s="175"/>
      <c r="CH69" s="175"/>
      <c r="CI69" s="175"/>
      <c r="CJ69" s="175"/>
      <c r="CK69" s="175"/>
      <c r="CL69" s="175"/>
      <c r="CM69" s="175"/>
      <c r="CN69" s="175"/>
      <c r="CO69" s="175"/>
      <c r="CP69" s="175"/>
      <c r="CQ69" s="175"/>
      <c r="CR69" s="175"/>
      <c r="CS69" s="175"/>
      <c r="CT69" s="175"/>
      <c r="CU69" s="175"/>
      <c r="CV69" s="175"/>
      <c r="CW69" s="175"/>
      <c r="CX69" s="175"/>
      <c r="CY69" s="175"/>
      <c r="CZ69" s="175"/>
      <c r="DA69" s="175"/>
      <c r="DB69" s="175"/>
      <c r="DC69" s="175"/>
      <c r="DD69" s="175"/>
      <c r="DE69" s="175"/>
      <c r="DF69" s="175"/>
      <c r="DG69" s="175"/>
    </row>
    <row r="70" spans="1:111" x14ac:dyDescent="0.2">
      <c r="A70" s="16"/>
      <c r="B70" s="15"/>
      <c r="C70" s="15"/>
      <c r="E70" s="10"/>
      <c r="F70" s="12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  <c r="Z70" s="175"/>
      <c r="AA70" s="175"/>
      <c r="AB70" s="175"/>
      <c r="AC70" s="175"/>
      <c r="AD70" s="175"/>
      <c r="AE70" s="175"/>
      <c r="AF70" s="175"/>
      <c r="AG70" s="175"/>
      <c r="AH70" s="175"/>
      <c r="AI70" s="175"/>
      <c r="AJ70" s="175"/>
      <c r="AK70" s="175"/>
      <c r="AL70" s="175"/>
      <c r="AM70" s="175"/>
      <c r="AN70" s="175"/>
      <c r="AO70" s="175"/>
      <c r="AP70" s="175"/>
      <c r="AQ70" s="175"/>
      <c r="AR70" s="175"/>
      <c r="AS70" s="175"/>
      <c r="AT70" s="175"/>
      <c r="AU70" s="175"/>
      <c r="AV70" s="175"/>
      <c r="AW70" s="175"/>
      <c r="AX70" s="175"/>
      <c r="AY70" s="175"/>
      <c r="AZ70" s="175"/>
      <c r="BA70" s="175"/>
      <c r="BB70" s="175"/>
      <c r="BC70" s="175"/>
      <c r="BD70" s="175"/>
      <c r="BE70" s="175"/>
      <c r="BF70" s="175"/>
      <c r="BG70" s="175"/>
      <c r="BH70" s="175"/>
      <c r="BI70" s="175"/>
      <c r="BJ70" s="175"/>
      <c r="BK70" s="175"/>
      <c r="BL70" s="175"/>
      <c r="BM70" s="175"/>
      <c r="BN70" s="175"/>
      <c r="BO70" s="175"/>
      <c r="BP70" s="175"/>
      <c r="BQ70" s="175"/>
      <c r="BR70" s="175"/>
      <c r="BS70" s="175"/>
      <c r="BT70" s="175"/>
      <c r="BU70" s="175"/>
      <c r="BV70" s="175"/>
      <c r="BW70" s="175"/>
      <c r="BX70" s="175"/>
      <c r="BY70" s="175"/>
      <c r="BZ70" s="175"/>
      <c r="CA70" s="175"/>
      <c r="CB70" s="175"/>
      <c r="CC70" s="175"/>
      <c r="CD70" s="175"/>
      <c r="CE70" s="175"/>
      <c r="CF70" s="175"/>
      <c r="CG70" s="175"/>
      <c r="CH70" s="175"/>
      <c r="CI70" s="175"/>
      <c r="CJ70" s="175"/>
      <c r="CK70" s="175"/>
      <c r="CL70" s="175"/>
      <c r="CM70" s="175"/>
      <c r="CN70" s="175"/>
      <c r="CO70" s="175"/>
      <c r="CP70" s="175"/>
      <c r="CQ70" s="175"/>
      <c r="CR70" s="175"/>
      <c r="CS70" s="175"/>
      <c r="CT70" s="175"/>
      <c r="CU70" s="175"/>
      <c r="CV70" s="175"/>
      <c r="CW70" s="175"/>
      <c r="CX70" s="175"/>
      <c r="CY70" s="175"/>
      <c r="CZ70" s="175"/>
      <c r="DA70" s="175"/>
      <c r="DB70" s="175"/>
      <c r="DC70" s="175"/>
      <c r="DD70" s="175"/>
      <c r="DE70" s="175"/>
      <c r="DF70" s="175"/>
      <c r="DG70" s="175"/>
    </row>
    <row r="71" spans="1:111" x14ac:dyDescent="0.2">
      <c r="A71" s="12"/>
      <c r="B71" s="17"/>
      <c r="C71" s="17"/>
      <c r="E71" s="10"/>
      <c r="F71" s="11"/>
      <c r="G71" s="175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  <c r="Z71" s="175"/>
      <c r="AA71" s="175"/>
      <c r="AB71" s="175"/>
      <c r="AC71" s="175"/>
      <c r="AD71" s="175"/>
      <c r="AE71" s="175"/>
      <c r="AF71" s="175"/>
      <c r="AG71" s="175"/>
      <c r="AH71" s="175"/>
      <c r="AI71" s="175"/>
      <c r="AJ71" s="175"/>
      <c r="AK71" s="175"/>
      <c r="AL71" s="175"/>
      <c r="AM71" s="175"/>
      <c r="AN71" s="175"/>
      <c r="AO71" s="175"/>
      <c r="AP71" s="175"/>
      <c r="AQ71" s="175"/>
      <c r="AR71" s="175"/>
      <c r="AS71" s="175"/>
      <c r="AT71" s="175"/>
      <c r="AU71" s="175"/>
      <c r="AV71" s="175"/>
      <c r="AW71" s="175"/>
      <c r="AX71" s="175"/>
      <c r="AY71" s="175"/>
      <c r="AZ71" s="175"/>
      <c r="BA71" s="175"/>
      <c r="BB71" s="175"/>
      <c r="BC71" s="175"/>
      <c r="BD71" s="175"/>
      <c r="BE71" s="175"/>
      <c r="BF71" s="175"/>
      <c r="BG71" s="175"/>
      <c r="BH71" s="175"/>
      <c r="BI71" s="175"/>
      <c r="BJ71" s="175"/>
      <c r="BK71" s="175"/>
      <c r="BL71" s="175"/>
      <c r="BM71" s="175"/>
      <c r="BN71" s="175"/>
      <c r="BO71" s="175"/>
      <c r="BP71" s="175"/>
      <c r="BQ71" s="175"/>
      <c r="BR71" s="175"/>
      <c r="BS71" s="175"/>
      <c r="BT71" s="175"/>
      <c r="BU71" s="175"/>
      <c r="BV71" s="175"/>
      <c r="BW71" s="175"/>
      <c r="BX71" s="175"/>
      <c r="BY71" s="175"/>
      <c r="BZ71" s="175"/>
      <c r="CA71" s="175"/>
      <c r="CB71" s="175"/>
      <c r="CC71" s="175"/>
      <c r="CD71" s="175"/>
      <c r="CE71" s="175"/>
      <c r="CF71" s="175"/>
      <c r="CG71" s="175"/>
      <c r="CH71" s="175"/>
      <c r="CI71" s="175"/>
      <c r="CJ71" s="175"/>
      <c r="CK71" s="175"/>
      <c r="CL71" s="175"/>
      <c r="CM71" s="175"/>
      <c r="CN71" s="175"/>
      <c r="CO71" s="175"/>
      <c r="CP71" s="175"/>
      <c r="CQ71" s="175"/>
      <c r="CR71" s="175"/>
      <c r="CS71" s="175"/>
      <c r="CT71" s="175"/>
      <c r="CU71" s="175"/>
      <c r="CV71" s="175"/>
      <c r="CW71" s="175"/>
      <c r="CX71" s="175"/>
      <c r="CY71" s="175"/>
      <c r="CZ71" s="175"/>
      <c r="DA71" s="175"/>
      <c r="DB71" s="175"/>
      <c r="DC71" s="175"/>
      <c r="DD71" s="175"/>
      <c r="DE71" s="175"/>
      <c r="DF71" s="175"/>
      <c r="DG71" s="175"/>
    </row>
    <row r="72" spans="1:111" x14ac:dyDescent="0.2">
      <c r="A72" s="12"/>
      <c r="B72" s="17"/>
      <c r="C72" s="17"/>
      <c r="E72" s="10"/>
      <c r="F72" s="11"/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  <c r="Z72" s="175"/>
      <c r="AA72" s="175"/>
      <c r="AB72" s="175"/>
      <c r="AC72" s="175"/>
      <c r="AD72" s="175"/>
      <c r="AE72" s="175"/>
      <c r="AF72" s="175"/>
      <c r="AG72" s="175"/>
      <c r="AH72" s="175"/>
      <c r="AI72" s="175"/>
      <c r="AJ72" s="175"/>
      <c r="AK72" s="175"/>
      <c r="AL72" s="175"/>
      <c r="AM72" s="175"/>
      <c r="AN72" s="175"/>
      <c r="AO72" s="175"/>
      <c r="AP72" s="175"/>
      <c r="AQ72" s="175"/>
      <c r="AR72" s="175"/>
      <c r="AS72" s="175"/>
      <c r="AT72" s="175"/>
      <c r="AU72" s="175"/>
      <c r="AV72" s="175"/>
      <c r="AW72" s="175"/>
      <c r="AX72" s="175"/>
      <c r="AY72" s="175"/>
      <c r="AZ72" s="175"/>
      <c r="BA72" s="175"/>
      <c r="BB72" s="175"/>
      <c r="BC72" s="175"/>
      <c r="BD72" s="175"/>
      <c r="BE72" s="175"/>
      <c r="BF72" s="175"/>
      <c r="BG72" s="175"/>
      <c r="BH72" s="175"/>
      <c r="BI72" s="175"/>
      <c r="BJ72" s="175"/>
      <c r="BK72" s="175"/>
      <c r="BL72" s="175"/>
      <c r="BM72" s="175"/>
      <c r="BN72" s="175"/>
      <c r="BO72" s="175"/>
      <c r="BP72" s="175"/>
      <c r="BQ72" s="175"/>
      <c r="BR72" s="175"/>
      <c r="BS72" s="175"/>
      <c r="BT72" s="175"/>
      <c r="BU72" s="175"/>
      <c r="BV72" s="175"/>
      <c r="BW72" s="175"/>
      <c r="BX72" s="175"/>
      <c r="BY72" s="175"/>
      <c r="BZ72" s="175"/>
      <c r="CA72" s="175"/>
      <c r="CB72" s="175"/>
      <c r="CC72" s="175"/>
      <c r="CD72" s="175"/>
      <c r="CE72" s="175"/>
      <c r="CF72" s="175"/>
      <c r="CG72" s="175"/>
      <c r="CH72" s="175"/>
      <c r="CI72" s="175"/>
      <c r="CJ72" s="175"/>
      <c r="CK72" s="175"/>
      <c r="CL72" s="175"/>
      <c r="CM72" s="175"/>
      <c r="CN72" s="175"/>
      <c r="CO72" s="175"/>
      <c r="CP72" s="175"/>
      <c r="CQ72" s="175"/>
      <c r="CR72" s="175"/>
      <c r="CS72" s="175"/>
      <c r="CT72" s="175"/>
      <c r="CU72" s="175"/>
      <c r="CV72" s="175"/>
      <c r="CW72" s="175"/>
      <c r="CX72" s="175"/>
      <c r="CY72" s="175"/>
      <c r="CZ72" s="175"/>
      <c r="DA72" s="175"/>
      <c r="DB72" s="175"/>
      <c r="DC72" s="175"/>
      <c r="DD72" s="175"/>
      <c r="DE72" s="175"/>
      <c r="DF72" s="175"/>
      <c r="DG72" s="175"/>
    </row>
    <row r="73" spans="1:111" x14ac:dyDescent="0.2">
      <c r="A73" s="12"/>
      <c r="B73" s="17"/>
      <c r="C73" s="17"/>
      <c r="E73" s="10"/>
      <c r="F73" s="11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  <c r="Z73" s="175"/>
      <c r="AA73" s="175"/>
      <c r="AB73" s="175"/>
      <c r="AC73" s="175"/>
      <c r="AD73" s="175"/>
      <c r="AE73" s="175"/>
      <c r="AF73" s="175"/>
      <c r="AG73" s="175"/>
      <c r="AH73" s="175"/>
      <c r="AI73" s="175"/>
      <c r="AJ73" s="175"/>
      <c r="AK73" s="175"/>
      <c r="AL73" s="175"/>
      <c r="AM73" s="175"/>
      <c r="AN73" s="175"/>
      <c r="AO73" s="175"/>
      <c r="AP73" s="175"/>
      <c r="AQ73" s="175"/>
      <c r="AR73" s="175"/>
      <c r="AS73" s="175"/>
      <c r="AT73" s="175"/>
      <c r="AU73" s="175"/>
      <c r="AV73" s="175"/>
      <c r="AW73" s="175"/>
      <c r="AX73" s="175"/>
      <c r="AY73" s="175"/>
      <c r="AZ73" s="175"/>
      <c r="BA73" s="175"/>
      <c r="BB73" s="175"/>
      <c r="BC73" s="175"/>
      <c r="BD73" s="175"/>
      <c r="BE73" s="175"/>
      <c r="BF73" s="175"/>
      <c r="BG73" s="175"/>
      <c r="BH73" s="175"/>
      <c r="BI73" s="175"/>
      <c r="BJ73" s="175"/>
      <c r="BK73" s="175"/>
      <c r="BL73" s="175"/>
      <c r="BM73" s="175"/>
      <c r="BN73" s="175"/>
      <c r="BO73" s="175"/>
      <c r="BP73" s="175"/>
      <c r="BQ73" s="175"/>
      <c r="BR73" s="175"/>
      <c r="BS73" s="175"/>
      <c r="BT73" s="175"/>
      <c r="BU73" s="175"/>
      <c r="BV73" s="175"/>
      <c r="BW73" s="175"/>
      <c r="BX73" s="175"/>
      <c r="BY73" s="175"/>
      <c r="BZ73" s="175"/>
      <c r="CA73" s="175"/>
      <c r="CB73" s="175"/>
      <c r="CC73" s="175"/>
      <c r="CD73" s="175"/>
      <c r="CE73" s="175"/>
      <c r="CF73" s="175"/>
      <c r="CG73" s="175"/>
      <c r="CH73" s="175"/>
      <c r="CI73" s="175"/>
      <c r="CJ73" s="175"/>
      <c r="CK73" s="175"/>
      <c r="CL73" s="175"/>
      <c r="CM73" s="175"/>
      <c r="CN73" s="175"/>
      <c r="CO73" s="175"/>
      <c r="CP73" s="175"/>
      <c r="CQ73" s="175"/>
      <c r="CR73" s="175"/>
      <c r="CS73" s="175"/>
      <c r="CT73" s="175"/>
      <c r="CU73" s="175"/>
      <c r="CV73" s="175"/>
      <c r="CW73" s="175"/>
      <c r="CX73" s="175"/>
      <c r="CY73" s="175"/>
      <c r="CZ73" s="175"/>
      <c r="DA73" s="175"/>
      <c r="DB73" s="175"/>
      <c r="DC73" s="175"/>
      <c r="DD73" s="175"/>
      <c r="DE73" s="175"/>
      <c r="DF73" s="175"/>
      <c r="DG73" s="175"/>
    </row>
    <row r="74" spans="1:111" x14ac:dyDescent="0.2">
      <c r="A74" s="11"/>
      <c r="E74" s="10"/>
      <c r="F74" s="11"/>
      <c r="G74" s="175"/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  <c r="Z74" s="175"/>
      <c r="AA74" s="175"/>
      <c r="AB74" s="175"/>
      <c r="AC74" s="175"/>
      <c r="AD74" s="175"/>
      <c r="AE74" s="175"/>
      <c r="AF74" s="175"/>
      <c r="AG74" s="175"/>
      <c r="AH74" s="175"/>
      <c r="AI74" s="175"/>
      <c r="AJ74" s="175"/>
      <c r="AK74" s="175"/>
      <c r="AL74" s="175"/>
      <c r="AM74" s="175"/>
      <c r="AN74" s="175"/>
      <c r="AO74" s="175"/>
      <c r="AP74" s="175"/>
      <c r="AQ74" s="175"/>
      <c r="AR74" s="175"/>
      <c r="AS74" s="175"/>
      <c r="AT74" s="175"/>
      <c r="AU74" s="175"/>
      <c r="AV74" s="175"/>
      <c r="AW74" s="175"/>
      <c r="AX74" s="175"/>
      <c r="AY74" s="175"/>
      <c r="AZ74" s="175"/>
      <c r="BA74" s="175"/>
      <c r="BB74" s="175"/>
      <c r="BC74" s="175"/>
      <c r="BD74" s="175"/>
      <c r="BE74" s="175"/>
      <c r="BF74" s="175"/>
      <c r="BG74" s="175"/>
      <c r="BH74" s="175"/>
      <c r="BI74" s="175"/>
      <c r="BJ74" s="175"/>
      <c r="BK74" s="175"/>
      <c r="BL74" s="175"/>
      <c r="BM74" s="175"/>
      <c r="BN74" s="175"/>
      <c r="BO74" s="175"/>
      <c r="BP74" s="175"/>
      <c r="BQ74" s="175"/>
      <c r="BR74" s="175"/>
      <c r="BS74" s="175"/>
      <c r="BT74" s="175"/>
      <c r="BU74" s="175"/>
      <c r="BV74" s="175"/>
      <c r="BW74" s="175"/>
      <c r="BX74" s="175"/>
      <c r="BY74" s="175"/>
      <c r="BZ74" s="175"/>
      <c r="CA74" s="175"/>
      <c r="CB74" s="175"/>
      <c r="CC74" s="175"/>
      <c r="CD74" s="175"/>
      <c r="CE74" s="175"/>
      <c r="CF74" s="175"/>
      <c r="CG74" s="175"/>
      <c r="CH74" s="175"/>
      <c r="CI74" s="175"/>
      <c r="CJ74" s="175"/>
      <c r="CK74" s="175"/>
      <c r="CL74" s="175"/>
      <c r="CM74" s="175"/>
      <c r="CN74" s="175"/>
      <c r="CO74" s="175"/>
      <c r="CP74" s="175"/>
      <c r="CQ74" s="175"/>
      <c r="CR74" s="175"/>
      <c r="CS74" s="175"/>
      <c r="CT74" s="175"/>
      <c r="CU74" s="175"/>
      <c r="CV74" s="175"/>
      <c r="CW74" s="175"/>
      <c r="CX74" s="175"/>
      <c r="CY74" s="175"/>
      <c r="CZ74" s="175"/>
      <c r="DA74" s="175"/>
      <c r="DB74" s="175"/>
      <c r="DC74" s="175"/>
      <c r="DD74" s="175"/>
      <c r="DE74" s="175"/>
      <c r="DF74" s="175"/>
      <c r="DG74" s="175"/>
    </row>
    <row r="75" spans="1:111" x14ac:dyDescent="0.2">
      <c r="A75" s="187"/>
      <c r="B75" s="24"/>
      <c r="C75" s="24"/>
      <c r="E75" s="10"/>
      <c r="F75" s="11"/>
      <c r="G75" s="175"/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  <c r="Z75" s="175"/>
      <c r="AA75" s="175"/>
      <c r="AB75" s="175"/>
      <c r="AC75" s="175"/>
      <c r="AD75" s="175"/>
      <c r="AE75" s="175"/>
      <c r="AF75" s="175"/>
      <c r="AG75" s="175"/>
      <c r="AH75" s="175"/>
      <c r="AI75" s="175"/>
      <c r="AJ75" s="175"/>
      <c r="AK75" s="175"/>
      <c r="AL75" s="175"/>
      <c r="AM75" s="175"/>
      <c r="AN75" s="175"/>
      <c r="AO75" s="175"/>
      <c r="AP75" s="175"/>
      <c r="AQ75" s="175"/>
      <c r="AR75" s="175"/>
      <c r="AS75" s="175"/>
      <c r="AT75" s="175"/>
      <c r="AU75" s="175"/>
      <c r="AV75" s="175"/>
      <c r="AW75" s="175"/>
      <c r="AX75" s="175"/>
      <c r="AY75" s="175"/>
      <c r="AZ75" s="175"/>
      <c r="BA75" s="175"/>
      <c r="BB75" s="175"/>
      <c r="BC75" s="175"/>
      <c r="BD75" s="175"/>
      <c r="BE75" s="175"/>
      <c r="BF75" s="175"/>
      <c r="BG75" s="175"/>
      <c r="BH75" s="175"/>
      <c r="BI75" s="175"/>
      <c r="BJ75" s="175"/>
      <c r="BK75" s="175"/>
      <c r="BL75" s="175"/>
      <c r="BM75" s="175"/>
      <c r="BN75" s="175"/>
      <c r="BO75" s="175"/>
      <c r="BP75" s="175"/>
      <c r="BQ75" s="175"/>
      <c r="BR75" s="175"/>
      <c r="BS75" s="175"/>
      <c r="BT75" s="175"/>
      <c r="BU75" s="175"/>
      <c r="BV75" s="175"/>
      <c r="BW75" s="175"/>
      <c r="BX75" s="175"/>
      <c r="BY75" s="175"/>
      <c r="BZ75" s="175"/>
      <c r="CA75" s="175"/>
      <c r="CB75" s="175"/>
      <c r="CC75" s="175"/>
      <c r="CD75" s="175"/>
      <c r="CE75" s="175"/>
      <c r="CF75" s="175"/>
      <c r="CG75" s="175"/>
      <c r="CH75" s="175"/>
      <c r="CI75" s="175"/>
      <c r="CJ75" s="175"/>
      <c r="CK75" s="175"/>
      <c r="CL75" s="175"/>
      <c r="CM75" s="175"/>
      <c r="CN75" s="175"/>
      <c r="CO75" s="175"/>
      <c r="CP75" s="175"/>
      <c r="CQ75" s="175"/>
      <c r="CR75" s="175"/>
      <c r="CS75" s="175"/>
      <c r="CT75" s="175"/>
      <c r="CU75" s="175"/>
      <c r="CV75" s="175"/>
      <c r="CW75" s="175"/>
      <c r="CX75" s="175"/>
      <c r="CY75" s="175"/>
      <c r="CZ75" s="175"/>
      <c r="DA75" s="175"/>
      <c r="DB75" s="175"/>
      <c r="DC75" s="175"/>
      <c r="DD75" s="175"/>
      <c r="DE75" s="175"/>
      <c r="DF75" s="175"/>
      <c r="DG75" s="175"/>
    </row>
    <row r="76" spans="1:111" x14ac:dyDescent="0.2">
      <c r="A76" s="187"/>
      <c r="B76" s="24"/>
      <c r="C76" s="24"/>
      <c r="E76" s="10"/>
      <c r="F76" s="11"/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  <c r="Z76" s="175"/>
      <c r="AA76" s="175"/>
      <c r="AB76" s="175"/>
      <c r="AC76" s="175"/>
      <c r="AD76" s="175"/>
      <c r="AE76" s="175"/>
      <c r="AF76" s="175"/>
      <c r="AG76" s="175"/>
      <c r="AH76" s="175"/>
      <c r="AI76" s="175"/>
      <c r="AJ76" s="175"/>
      <c r="AK76" s="175"/>
      <c r="AL76" s="175"/>
      <c r="AM76" s="175"/>
      <c r="AN76" s="175"/>
      <c r="AO76" s="175"/>
      <c r="AP76" s="175"/>
      <c r="AQ76" s="175"/>
      <c r="AR76" s="175"/>
      <c r="AS76" s="175"/>
      <c r="AT76" s="175"/>
      <c r="AU76" s="175"/>
      <c r="AV76" s="175"/>
      <c r="AW76" s="175"/>
      <c r="AX76" s="175"/>
      <c r="AY76" s="175"/>
      <c r="AZ76" s="175"/>
      <c r="BA76" s="175"/>
      <c r="BB76" s="175"/>
      <c r="BC76" s="175"/>
      <c r="BD76" s="175"/>
      <c r="BE76" s="175"/>
      <c r="BF76" s="175"/>
      <c r="BG76" s="175"/>
      <c r="BH76" s="175"/>
      <c r="BI76" s="175"/>
      <c r="BJ76" s="175"/>
      <c r="BK76" s="175"/>
      <c r="BL76" s="175"/>
      <c r="BM76" s="175"/>
      <c r="BN76" s="175"/>
      <c r="BO76" s="175"/>
      <c r="BP76" s="175"/>
      <c r="BQ76" s="175"/>
      <c r="BR76" s="175"/>
      <c r="BS76" s="175"/>
      <c r="BT76" s="175"/>
      <c r="BU76" s="175"/>
      <c r="BV76" s="175"/>
      <c r="BW76" s="175"/>
      <c r="BX76" s="175"/>
      <c r="BY76" s="175"/>
      <c r="BZ76" s="175"/>
      <c r="CA76" s="175"/>
      <c r="CB76" s="175"/>
      <c r="CC76" s="175"/>
      <c r="CD76" s="175"/>
      <c r="CE76" s="175"/>
      <c r="CF76" s="175"/>
      <c r="CG76" s="175"/>
      <c r="CH76" s="175"/>
      <c r="CI76" s="175"/>
      <c r="CJ76" s="175"/>
      <c r="CK76" s="175"/>
      <c r="CL76" s="175"/>
      <c r="CM76" s="175"/>
      <c r="CN76" s="175"/>
      <c r="CO76" s="175"/>
      <c r="CP76" s="175"/>
      <c r="CQ76" s="175"/>
      <c r="CR76" s="175"/>
      <c r="CS76" s="175"/>
      <c r="CT76" s="175"/>
      <c r="CU76" s="175"/>
      <c r="CV76" s="175"/>
      <c r="CW76" s="175"/>
      <c r="CX76" s="175"/>
      <c r="CY76" s="175"/>
      <c r="CZ76" s="175"/>
      <c r="DA76" s="175"/>
      <c r="DB76" s="175"/>
      <c r="DC76" s="175"/>
      <c r="DD76" s="175"/>
      <c r="DE76" s="175"/>
      <c r="DF76" s="175"/>
      <c r="DG76" s="175"/>
    </row>
    <row r="77" spans="1:111" x14ac:dyDescent="0.2">
      <c r="A77" s="100"/>
      <c r="B77" s="21"/>
      <c r="C77" s="21"/>
      <c r="D77" s="59"/>
      <c r="E77" s="10"/>
      <c r="F77" s="11"/>
      <c r="G77" s="175"/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  <c r="AE77" s="175"/>
      <c r="AF77" s="175"/>
      <c r="AG77" s="175"/>
      <c r="AH77" s="175"/>
      <c r="AI77" s="175"/>
      <c r="AJ77" s="175"/>
      <c r="AK77" s="175"/>
      <c r="AL77" s="175"/>
      <c r="AM77" s="175"/>
      <c r="AN77" s="175"/>
      <c r="AO77" s="175"/>
      <c r="AP77" s="175"/>
      <c r="AQ77" s="175"/>
      <c r="AR77" s="175"/>
      <c r="AS77" s="175"/>
      <c r="AT77" s="175"/>
      <c r="AU77" s="175"/>
      <c r="AV77" s="175"/>
      <c r="AW77" s="175"/>
      <c r="AX77" s="175"/>
      <c r="AY77" s="175"/>
      <c r="AZ77" s="175"/>
      <c r="BA77" s="175"/>
      <c r="BB77" s="175"/>
      <c r="BC77" s="175"/>
      <c r="BD77" s="175"/>
      <c r="BE77" s="175"/>
      <c r="BF77" s="175"/>
      <c r="BG77" s="175"/>
      <c r="BH77" s="175"/>
      <c r="BI77" s="175"/>
      <c r="BJ77" s="175"/>
      <c r="BK77" s="175"/>
      <c r="BL77" s="175"/>
      <c r="BM77" s="175"/>
      <c r="BN77" s="175"/>
      <c r="BO77" s="175"/>
      <c r="BP77" s="175"/>
      <c r="BQ77" s="175"/>
      <c r="BR77" s="175"/>
      <c r="BS77" s="175"/>
      <c r="BT77" s="175"/>
      <c r="BU77" s="175"/>
      <c r="BV77" s="175"/>
      <c r="BW77" s="175"/>
      <c r="BX77" s="175"/>
      <c r="BY77" s="175"/>
      <c r="BZ77" s="175"/>
      <c r="CA77" s="175"/>
      <c r="CB77" s="175"/>
      <c r="CC77" s="175"/>
      <c r="CD77" s="175"/>
      <c r="CE77" s="175"/>
      <c r="CF77" s="175"/>
      <c r="CG77" s="175"/>
      <c r="CH77" s="175"/>
      <c r="CI77" s="175"/>
      <c r="CJ77" s="175"/>
      <c r="CK77" s="175"/>
      <c r="CL77" s="175"/>
      <c r="CM77" s="175"/>
      <c r="CN77" s="175"/>
      <c r="CO77" s="175"/>
      <c r="CP77" s="175"/>
      <c r="CQ77" s="175"/>
      <c r="CR77" s="175"/>
      <c r="CS77" s="175"/>
      <c r="CT77" s="175"/>
      <c r="CU77" s="175"/>
      <c r="CV77" s="175"/>
      <c r="CW77" s="175"/>
      <c r="CX77" s="175"/>
      <c r="CY77" s="175"/>
      <c r="CZ77" s="175"/>
      <c r="DA77" s="175"/>
      <c r="DB77" s="175"/>
      <c r="DC77" s="175"/>
      <c r="DD77" s="175"/>
      <c r="DE77" s="175"/>
      <c r="DF77" s="175"/>
      <c r="DG77" s="175"/>
    </row>
    <row r="78" spans="1:111" x14ac:dyDescent="0.2">
      <c r="A78" s="100"/>
      <c r="B78" s="21"/>
      <c r="C78" s="21"/>
      <c r="D78" s="59"/>
      <c r="E78" s="10"/>
      <c r="F78" s="11"/>
      <c r="G78" s="175"/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5"/>
      <c r="AD78" s="175"/>
      <c r="AE78" s="175"/>
      <c r="AF78" s="175"/>
      <c r="AG78" s="175"/>
      <c r="AH78" s="175"/>
      <c r="AI78" s="175"/>
      <c r="AJ78" s="175"/>
      <c r="AK78" s="175"/>
      <c r="AL78" s="175"/>
      <c r="AM78" s="175"/>
      <c r="AN78" s="175"/>
      <c r="AO78" s="175"/>
      <c r="AP78" s="175"/>
      <c r="AQ78" s="175"/>
      <c r="AR78" s="175"/>
      <c r="AS78" s="175"/>
      <c r="AT78" s="175"/>
      <c r="AU78" s="175"/>
      <c r="AV78" s="175"/>
      <c r="AW78" s="175"/>
      <c r="AX78" s="175"/>
      <c r="AY78" s="175"/>
      <c r="AZ78" s="175"/>
      <c r="BA78" s="175"/>
      <c r="BB78" s="175"/>
      <c r="BC78" s="175"/>
      <c r="BD78" s="175"/>
      <c r="BE78" s="175"/>
      <c r="BF78" s="175"/>
      <c r="BG78" s="175"/>
      <c r="BH78" s="175"/>
      <c r="BI78" s="175"/>
      <c r="BJ78" s="175"/>
      <c r="BK78" s="175"/>
      <c r="BL78" s="175"/>
      <c r="BM78" s="175"/>
      <c r="BN78" s="175"/>
      <c r="BO78" s="175"/>
      <c r="BP78" s="175"/>
      <c r="BQ78" s="175"/>
      <c r="BR78" s="175"/>
      <c r="BS78" s="175"/>
      <c r="BT78" s="175"/>
      <c r="BU78" s="175"/>
      <c r="BV78" s="175"/>
      <c r="BW78" s="175"/>
      <c r="BX78" s="175"/>
      <c r="BY78" s="175"/>
      <c r="BZ78" s="175"/>
      <c r="CA78" s="175"/>
      <c r="CB78" s="175"/>
      <c r="CC78" s="175"/>
      <c r="CD78" s="175"/>
      <c r="CE78" s="175"/>
      <c r="CF78" s="175"/>
      <c r="CG78" s="175"/>
      <c r="CH78" s="175"/>
      <c r="CI78" s="175"/>
      <c r="CJ78" s="175"/>
      <c r="CK78" s="175"/>
      <c r="CL78" s="175"/>
      <c r="CM78" s="175"/>
      <c r="CN78" s="175"/>
      <c r="CO78" s="175"/>
      <c r="CP78" s="175"/>
      <c r="CQ78" s="175"/>
      <c r="CR78" s="175"/>
      <c r="CS78" s="175"/>
      <c r="CT78" s="175"/>
      <c r="CU78" s="175"/>
      <c r="CV78" s="175"/>
      <c r="CW78" s="175"/>
      <c r="CX78" s="175"/>
      <c r="CY78" s="175"/>
      <c r="CZ78" s="175"/>
      <c r="DA78" s="175"/>
      <c r="DB78" s="175"/>
      <c r="DC78" s="175"/>
      <c r="DD78" s="175"/>
      <c r="DE78" s="175"/>
      <c r="DF78" s="175"/>
      <c r="DG78" s="175"/>
    </row>
    <row r="79" spans="1:111" x14ac:dyDescent="0.2">
      <c r="A79" s="16"/>
      <c r="B79" s="15"/>
      <c r="C79" s="15"/>
      <c r="E79" s="10"/>
      <c r="F79" s="11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  <c r="AE79" s="175"/>
      <c r="AF79" s="175"/>
      <c r="AG79" s="175"/>
      <c r="AH79" s="175"/>
      <c r="AI79" s="175"/>
      <c r="AJ79" s="175"/>
      <c r="AK79" s="175"/>
      <c r="AL79" s="175"/>
      <c r="AM79" s="175"/>
      <c r="AN79" s="175"/>
      <c r="AO79" s="175"/>
      <c r="AP79" s="175"/>
      <c r="AQ79" s="175"/>
      <c r="AR79" s="175"/>
      <c r="AS79" s="175"/>
      <c r="AT79" s="175"/>
      <c r="AU79" s="175"/>
      <c r="AV79" s="175"/>
      <c r="AW79" s="175"/>
      <c r="AX79" s="175"/>
      <c r="AY79" s="175"/>
      <c r="AZ79" s="175"/>
      <c r="BA79" s="175"/>
      <c r="BB79" s="175"/>
      <c r="BC79" s="175"/>
      <c r="BD79" s="175"/>
      <c r="BE79" s="175"/>
      <c r="BF79" s="175"/>
      <c r="BG79" s="175"/>
      <c r="BH79" s="175"/>
      <c r="BI79" s="175"/>
      <c r="BJ79" s="175"/>
      <c r="BK79" s="175"/>
      <c r="BL79" s="175"/>
      <c r="BM79" s="175"/>
      <c r="BN79" s="175"/>
      <c r="BO79" s="175"/>
      <c r="BP79" s="175"/>
      <c r="BQ79" s="175"/>
      <c r="BR79" s="175"/>
      <c r="BS79" s="175"/>
      <c r="BT79" s="175"/>
      <c r="BU79" s="175"/>
      <c r="BV79" s="175"/>
      <c r="BW79" s="175"/>
      <c r="BX79" s="175"/>
      <c r="BY79" s="175"/>
      <c r="BZ79" s="175"/>
      <c r="CA79" s="175"/>
      <c r="CB79" s="175"/>
      <c r="CC79" s="175"/>
      <c r="CD79" s="175"/>
      <c r="CE79" s="175"/>
      <c r="CF79" s="175"/>
      <c r="CG79" s="175"/>
      <c r="CH79" s="175"/>
      <c r="CI79" s="175"/>
      <c r="CJ79" s="175"/>
      <c r="CK79" s="175"/>
      <c r="CL79" s="175"/>
      <c r="CM79" s="175"/>
      <c r="CN79" s="175"/>
      <c r="CO79" s="175"/>
      <c r="CP79" s="175"/>
      <c r="CQ79" s="175"/>
      <c r="CR79" s="175"/>
      <c r="CS79" s="175"/>
      <c r="CT79" s="175"/>
      <c r="CU79" s="175"/>
      <c r="CV79" s="175"/>
      <c r="CW79" s="175"/>
      <c r="CX79" s="175"/>
      <c r="CY79" s="175"/>
      <c r="CZ79" s="175"/>
      <c r="DA79" s="175"/>
      <c r="DB79" s="175"/>
      <c r="DC79" s="175"/>
      <c r="DD79" s="175"/>
      <c r="DE79" s="175"/>
      <c r="DF79" s="175"/>
      <c r="DG79" s="175"/>
    </row>
    <row r="80" spans="1:111" x14ac:dyDescent="0.2">
      <c r="A80" s="16"/>
      <c r="B80" s="15"/>
      <c r="C80" s="15"/>
      <c r="E80" s="10"/>
      <c r="F80" s="11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  <c r="AE80" s="175"/>
      <c r="AF80" s="175"/>
      <c r="AG80" s="175"/>
      <c r="AH80" s="175"/>
      <c r="AI80" s="175"/>
      <c r="AJ80" s="175"/>
      <c r="AK80" s="175"/>
      <c r="AL80" s="175"/>
      <c r="AM80" s="175"/>
      <c r="AN80" s="175"/>
      <c r="AO80" s="175"/>
      <c r="AP80" s="175"/>
      <c r="AQ80" s="175"/>
      <c r="AR80" s="175"/>
      <c r="AS80" s="175"/>
      <c r="AT80" s="175"/>
      <c r="AU80" s="175"/>
      <c r="AV80" s="175"/>
      <c r="AW80" s="175"/>
      <c r="AX80" s="175"/>
      <c r="AY80" s="175"/>
      <c r="AZ80" s="175"/>
      <c r="BA80" s="175"/>
      <c r="BB80" s="175"/>
      <c r="BC80" s="175"/>
      <c r="BD80" s="175"/>
      <c r="BE80" s="175"/>
      <c r="BF80" s="175"/>
      <c r="BG80" s="175"/>
      <c r="BH80" s="175"/>
      <c r="BI80" s="175"/>
      <c r="BJ80" s="175"/>
      <c r="BK80" s="175"/>
      <c r="BL80" s="175"/>
      <c r="BM80" s="175"/>
      <c r="BN80" s="175"/>
      <c r="BO80" s="175"/>
      <c r="BP80" s="175"/>
      <c r="BQ80" s="175"/>
      <c r="BR80" s="175"/>
      <c r="BS80" s="175"/>
      <c r="BT80" s="175"/>
      <c r="BU80" s="175"/>
      <c r="BV80" s="175"/>
      <c r="BW80" s="175"/>
      <c r="BX80" s="175"/>
      <c r="BY80" s="175"/>
      <c r="BZ80" s="175"/>
      <c r="CA80" s="175"/>
      <c r="CB80" s="175"/>
      <c r="CC80" s="175"/>
      <c r="CD80" s="175"/>
      <c r="CE80" s="175"/>
      <c r="CF80" s="175"/>
      <c r="CG80" s="175"/>
      <c r="CH80" s="175"/>
      <c r="CI80" s="175"/>
      <c r="CJ80" s="175"/>
      <c r="CK80" s="175"/>
      <c r="CL80" s="175"/>
      <c r="CM80" s="175"/>
      <c r="CN80" s="175"/>
      <c r="CO80" s="175"/>
      <c r="CP80" s="175"/>
      <c r="CQ80" s="175"/>
      <c r="CR80" s="175"/>
      <c r="CS80" s="175"/>
      <c r="CT80" s="175"/>
      <c r="CU80" s="175"/>
      <c r="CV80" s="175"/>
      <c r="CW80" s="175"/>
      <c r="CX80" s="175"/>
      <c r="CY80" s="175"/>
      <c r="CZ80" s="175"/>
      <c r="DA80" s="175"/>
      <c r="DB80" s="175"/>
      <c r="DC80" s="175"/>
      <c r="DD80" s="175"/>
      <c r="DE80" s="175"/>
      <c r="DF80" s="175"/>
      <c r="DG80" s="175"/>
    </row>
    <row r="81" spans="1:111" x14ac:dyDescent="0.2">
      <c r="A81" s="16"/>
      <c r="B81" s="15"/>
      <c r="C81" s="15"/>
      <c r="E81" s="10"/>
      <c r="F81" s="11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  <c r="AO81" s="175"/>
      <c r="AP81" s="175"/>
      <c r="AQ81" s="175"/>
      <c r="AR81" s="175"/>
      <c r="AS81" s="175"/>
      <c r="AT81" s="175"/>
      <c r="AU81" s="175"/>
      <c r="AV81" s="175"/>
      <c r="AW81" s="175"/>
      <c r="AX81" s="175"/>
      <c r="AY81" s="175"/>
      <c r="AZ81" s="175"/>
      <c r="BA81" s="175"/>
      <c r="BB81" s="175"/>
      <c r="BC81" s="175"/>
      <c r="BD81" s="175"/>
      <c r="BE81" s="175"/>
      <c r="BF81" s="175"/>
      <c r="BG81" s="175"/>
      <c r="BH81" s="175"/>
      <c r="BI81" s="175"/>
      <c r="BJ81" s="175"/>
      <c r="BK81" s="175"/>
      <c r="BL81" s="175"/>
      <c r="BM81" s="175"/>
      <c r="BN81" s="175"/>
      <c r="BO81" s="175"/>
      <c r="BP81" s="175"/>
      <c r="BQ81" s="175"/>
      <c r="BR81" s="175"/>
      <c r="BS81" s="175"/>
      <c r="BT81" s="175"/>
      <c r="BU81" s="175"/>
      <c r="BV81" s="175"/>
      <c r="BW81" s="175"/>
      <c r="BX81" s="175"/>
      <c r="BY81" s="175"/>
      <c r="BZ81" s="175"/>
      <c r="CA81" s="175"/>
      <c r="CB81" s="175"/>
      <c r="CC81" s="175"/>
      <c r="CD81" s="175"/>
      <c r="CE81" s="175"/>
      <c r="CF81" s="175"/>
      <c r="CG81" s="175"/>
      <c r="CH81" s="175"/>
      <c r="CI81" s="175"/>
      <c r="CJ81" s="175"/>
      <c r="CK81" s="175"/>
      <c r="CL81" s="175"/>
      <c r="CM81" s="175"/>
      <c r="CN81" s="175"/>
      <c r="CO81" s="175"/>
      <c r="CP81" s="175"/>
      <c r="CQ81" s="175"/>
      <c r="CR81" s="175"/>
      <c r="CS81" s="175"/>
      <c r="CT81" s="175"/>
      <c r="CU81" s="175"/>
      <c r="CV81" s="175"/>
      <c r="CW81" s="175"/>
      <c r="CX81" s="175"/>
      <c r="CY81" s="175"/>
      <c r="CZ81" s="175"/>
      <c r="DA81" s="175"/>
      <c r="DB81" s="175"/>
      <c r="DC81" s="175"/>
      <c r="DD81" s="175"/>
      <c r="DE81" s="175"/>
      <c r="DF81" s="175"/>
      <c r="DG81" s="175"/>
    </row>
    <row r="82" spans="1:111" x14ac:dyDescent="0.2">
      <c r="A82" s="16"/>
      <c r="B82" s="15"/>
      <c r="C82" s="15"/>
      <c r="E82" s="10"/>
      <c r="F82" s="11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  <c r="AE82" s="175"/>
      <c r="AF82" s="175"/>
      <c r="AG82" s="175"/>
      <c r="AH82" s="175"/>
      <c r="AI82" s="175"/>
      <c r="AJ82" s="175"/>
      <c r="AK82" s="175"/>
      <c r="AL82" s="175"/>
      <c r="AM82" s="175"/>
      <c r="AN82" s="175"/>
      <c r="AO82" s="175"/>
      <c r="AP82" s="175"/>
      <c r="AQ82" s="175"/>
      <c r="AR82" s="175"/>
      <c r="AS82" s="175"/>
      <c r="AT82" s="175"/>
      <c r="AU82" s="175"/>
      <c r="AV82" s="175"/>
      <c r="AW82" s="175"/>
      <c r="AX82" s="175"/>
      <c r="AY82" s="175"/>
      <c r="AZ82" s="175"/>
      <c r="BA82" s="175"/>
      <c r="BB82" s="175"/>
      <c r="BC82" s="175"/>
      <c r="BD82" s="175"/>
      <c r="BE82" s="175"/>
      <c r="BF82" s="175"/>
      <c r="BG82" s="175"/>
      <c r="BH82" s="175"/>
      <c r="BI82" s="175"/>
      <c r="BJ82" s="175"/>
      <c r="BK82" s="175"/>
      <c r="BL82" s="175"/>
      <c r="BM82" s="175"/>
      <c r="BN82" s="175"/>
      <c r="BO82" s="175"/>
      <c r="BP82" s="175"/>
      <c r="BQ82" s="175"/>
      <c r="BR82" s="175"/>
      <c r="BS82" s="175"/>
      <c r="BT82" s="175"/>
      <c r="BU82" s="175"/>
      <c r="BV82" s="175"/>
      <c r="BW82" s="175"/>
      <c r="BX82" s="175"/>
      <c r="BY82" s="175"/>
      <c r="BZ82" s="175"/>
      <c r="CA82" s="175"/>
      <c r="CB82" s="175"/>
      <c r="CC82" s="175"/>
      <c r="CD82" s="175"/>
      <c r="CE82" s="175"/>
      <c r="CF82" s="175"/>
      <c r="CG82" s="175"/>
      <c r="CH82" s="175"/>
      <c r="CI82" s="175"/>
      <c r="CJ82" s="175"/>
      <c r="CK82" s="175"/>
      <c r="CL82" s="175"/>
      <c r="CM82" s="175"/>
      <c r="CN82" s="175"/>
      <c r="CO82" s="175"/>
      <c r="CP82" s="175"/>
      <c r="CQ82" s="175"/>
      <c r="CR82" s="175"/>
      <c r="CS82" s="175"/>
      <c r="CT82" s="175"/>
      <c r="CU82" s="175"/>
      <c r="CV82" s="175"/>
      <c r="CW82" s="175"/>
      <c r="CX82" s="175"/>
      <c r="CY82" s="175"/>
      <c r="CZ82" s="175"/>
      <c r="DA82" s="175"/>
      <c r="DB82" s="175"/>
      <c r="DC82" s="175"/>
      <c r="DD82" s="175"/>
      <c r="DE82" s="175"/>
      <c r="DF82" s="175"/>
      <c r="DG82" s="175"/>
    </row>
    <row r="83" spans="1:111" x14ac:dyDescent="0.2">
      <c r="A83" s="16"/>
      <c r="B83" s="15"/>
      <c r="C83" s="15"/>
      <c r="E83" s="10"/>
      <c r="F83" s="11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  <c r="AE83" s="175"/>
      <c r="AF83" s="175"/>
      <c r="AG83" s="175"/>
      <c r="AH83" s="175"/>
      <c r="AI83" s="175"/>
      <c r="AJ83" s="175"/>
      <c r="AK83" s="175"/>
      <c r="AL83" s="175"/>
      <c r="AM83" s="175"/>
      <c r="AN83" s="175"/>
      <c r="AO83" s="175"/>
      <c r="AP83" s="175"/>
      <c r="AQ83" s="175"/>
      <c r="AR83" s="175"/>
      <c r="AS83" s="175"/>
      <c r="AT83" s="175"/>
      <c r="AU83" s="175"/>
      <c r="AV83" s="175"/>
      <c r="AW83" s="175"/>
      <c r="AX83" s="175"/>
      <c r="AY83" s="175"/>
      <c r="AZ83" s="175"/>
      <c r="BA83" s="175"/>
      <c r="BB83" s="175"/>
      <c r="BC83" s="175"/>
      <c r="BD83" s="175"/>
      <c r="BE83" s="175"/>
      <c r="BF83" s="175"/>
      <c r="BG83" s="175"/>
      <c r="BH83" s="175"/>
      <c r="BI83" s="175"/>
      <c r="BJ83" s="175"/>
      <c r="BK83" s="175"/>
      <c r="BL83" s="175"/>
      <c r="BM83" s="175"/>
      <c r="BN83" s="175"/>
      <c r="BO83" s="175"/>
      <c r="BP83" s="175"/>
      <c r="BQ83" s="175"/>
      <c r="BR83" s="175"/>
      <c r="BS83" s="175"/>
      <c r="BT83" s="175"/>
      <c r="BU83" s="175"/>
      <c r="BV83" s="175"/>
      <c r="BW83" s="175"/>
      <c r="BX83" s="175"/>
      <c r="BY83" s="175"/>
      <c r="BZ83" s="175"/>
      <c r="CA83" s="175"/>
      <c r="CB83" s="175"/>
      <c r="CC83" s="175"/>
      <c r="CD83" s="175"/>
      <c r="CE83" s="175"/>
      <c r="CF83" s="175"/>
      <c r="CG83" s="175"/>
      <c r="CH83" s="175"/>
      <c r="CI83" s="175"/>
      <c r="CJ83" s="175"/>
      <c r="CK83" s="175"/>
      <c r="CL83" s="175"/>
      <c r="CM83" s="175"/>
      <c r="CN83" s="175"/>
      <c r="CO83" s="175"/>
      <c r="CP83" s="175"/>
      <c r="CQ83" s="175"/>
      <c r="CR83" s="175"/>
      <c r="CS83" s="175"/>
      <c r="CT83" s="175"/>
      <c r="CU83" s="175"/>
      <c r="CV83" s="175"/>
      <c r="CW83" s="175"/>
      <c r="CX83" s="175"/>
      <c r="CY83" s="175"/>
      <c r="CZ83" s="175"/>
      <c r="DA83" s="175"/>
      <c r="DB83" s="175"/>
      <c r="DC83" s="175"/>
      <c r="DD83" s="175"/>
      <c r="DE83" s="175"/>
      <c r="DF83" s="175"/>
      <c r="DG83" s="175"/>
    </row>
    <row r="84" spans="1:111" x14ac:dyDescent="0.2">
      <c r="A84" s="16"/>
      <c r="B84" s="15"/>
      <c r="C84" s="15"/>
      <c r="E84" s="10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  <c r="AE84" s="175"/>
      <c r="AF84" s="175"/>
      <c r="AG84" s="175"/>
      <c r="AH84" s="175"/>
      <c r="AI84" s="175"/>
      <c r="AJ84" s="175"/>
      <c r="AK84" s="175"/>
      <c r="AL84" s="175"/>
      <c r="AM84" s="175"/>
      <c r="AN84" s="175"/>
      <c r="AO84" s="175"/>
      <c r="AP84" s="175"/>
      <c r="AQ84" s="175"/>
      <c r="AR84" s="175"/>
      <c r="AS84" s="175"/>
      <c r="AT84" s="175"/>
      <c r="AU84" s="175"/>
      <c r="AV84" s="175"/>
      <c r="AW84" s="175"/>
      <c r="AX84" s="175"/>
      <c r="AY84" s="175"/>
      <c r="AZ84" s="175"/>
      <c r="BA84" s="175"/>
      <c r="BB84" s="175"/>
      <c r="BC84" s="175"/>
      <c r="BD84" s="175"/>
      <c r="BE84" s="175"/>
      <c r="BF84" s="175"/>
      <c r="BG84" s="175"/>
      <c r="BH84" s="175"/>
      <c r="BI84" s="175"/>
      <c r="BJ84" s="175"/>
      <c r="BK84" s="175"/>
      <c r="BL84" s="175"/>
      <c r="BM84" s="175"/>
      <c r="BN84" s="175"/>
      <c r="BO84" s="175"/>
      <c r="BP84" s="175"/>
      <c r="BQ84" s="175"/>
      <c r="BR84" s="175"/>
      <c r="BS84" s="175"/>
      <c r="BT84" s="175"/>
      <c r="BU84" s="175"/>
      <c r="BV84" s="175"/>
      <c r="BW84" s="175"/>
      <c r="BX84" s="175"/>
      <c r="BY84" s="175"/>
      <c r="BZ84" s="175"/>
      <c r="CA84" s="175"/>
      <c r="CB84" s="175"/>
      <c r="CC84" s="175"/>
      <c r="CD84" s="175"/>
      <c r="CE84" s="175"/>
      <c r="CF84" s="175"/>
      <c r="CG84" s="175"/>
      <c r="CH84" s="175"/>
      <c r="CI84" s="175"/>
      <c r="CJ84" s="175"/>
      <c r="CK84" s="175"/>
      <c r="CL84" s="175"/>
      <c r="CM84" s="175"/>
      <c r="CN84" s="175"/>
      <c r="CO84" s="175"/>
      <c r="CP84" s="175"/>
      <c r="CQ84" s="175"/>
      <c r="CR84" s="175"/>
      <c r="CS84" s="175"/>
      <c r="CT84" s="175"/>
      <c r="CU84" s="175"/>
      <c r="CV84" s="175"/>
      <c r="CW84" s="175"/>
      <c r="CX84" s="175"/>
      <c r="CY84" s="175"/>
      <c r="CZ84" s="175"/>
      <c r="DA84" s="175"/>
      <c r="DB84" s="175"/>
      <c r="DC84" s="175"/>
      <c r="DD84" s="175"/>
      <c r="DE84" s="175"/>
      <c r="DF84" s="175"/>
      <c r="DG84" s="175"/>
    </row>
    <row r="85" spans="1:111" x14ac:dyDescent="0.2">
      <c r="A85" s="16"/>
      <c r="B85" s="15"/>
      <c r="C85" s="15"/>
      <c r="E85" s="10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  <c r="AE85" s="175"/>
      <c r="AF85" s="175"/>
      <c r="AG85" s="175"/>
      <c r="AH85" s="175"/>
      <c r="AI85" s="175"/>
      <c r="AJ85" s="175"/>
      <c r="AK85" s="175"/>
      <c r="AL85" s="175"/>
      <c r="AM85" s="175"/>
      <c r="AN85" s="175"/>
      <c r="AO85" s="175"/>
      <c r="AP85" s="175"/>
      <c r="AQ85" s="175"/>
      <c r="AR85" s="175"/>
      <c r="AS85" s="175"/>
      <c r="AT85" s="175"/>
      <c r="AU85" s="175"/>
      <c r="AV85" s="175"/>
      <c r="AW85" s="175"/>
      <c r="AX85" s="175"/>
      <c r="AY85" s="175"/>
      <c r="AZ85" s="175"/>
      <c r="BA85" s="175"/>
      <c r="BB85" s="175"/>
      <c r="BC85" s="175"/>
      <c r="BD85" s="175"/>
      <c r="BE85" s="175"/>
      <c r="BF85" s="175"/>
      <c r="BG85" s="175"/>
      <c r="BH85" s="175"/>
      <c r="BI85" s="175"/>
      <c r="BJ85" s="175"/>
      <c r="BK85" s="175"/>
      <c r="BL85" s="175"/>
      <c r="BM85" s="175"/>
      <c r="BN85" s="175"/>
      <c r="BO85" s="175"/>
      <c r="BP85" s="175"/>
      <c r="BQ85" s="175"/>
      <c r="BR85" s="175"/>
      <c r="BS85" s="175"/>
      <c r="BT85" s="175"/>
      <c r="BU85" s="175"/>
      <c r="BV85" s="175"/>
      <c r="BW85" s="175"/>
      <c r="BX85" s="175"/>
      <c r="BY85" s="175"/>
      <c r="BZ85" s="175"/>
      <c r="CA85" s="175"/>
      <c r="CB85" s="175"/>
      <c r="CC85" s="175"/>
      <c r="CD85" s="175"/>
      <c r="CE85" s="175"/>
      <c r="CF85" s="175"/>
      <c r="CG85" s="175"/>
      <c r="CH85" s="175"/>
      <c r="CI85" s="175"/>
      <c r="CJ85" s="175"/>
      <c r="CK85" s="175"/>
      <c r="CL85" s="175"/>
      <c r="CM85" s="175"/>
      <c r="CN85" s="175"/>
      <c r="CO85" s="175"/>
      <c r="CP85" s="175"/>
      <c r="CQ85" s="175"/>
      <c r="CR85" s="175"/>
      <c r="CS85" s="175"/>
      <c r="CT85" s="175"/>
      <c r="CU85" s="175"/>
      <c r="CV85" s="175"/>
      <c r="CW85" s="175"/>
      <c r="CX85" s="175"/>
      <c r="CY85" s="175"/>
      <c r="CZ85" s="175"/>
      <c r="DA85" s="175"/>
      <c r="DB85" s="175"/>
      <c r="DC85" s="175"/>
      <c r="DD85" s="175"/>
      <c r="DE85" s="175"/>
      <c r="DF85" s="175"/>
      <c r="DG85" s="175"/>
    </row>
    <row r="86" spans="1:111" x14ac:dyDescent="0.2">
      <c r="A86" s="16"/>
      <c r="B86" s="15"/>
      <c r="C86" s="15"/>
      <c r="E86" s="10"/>
      <c r="F86" s="26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  <c r="AE86" s="175"/>
      <c r="AF86" s="175"/>
      <c r="AG86" s="175"/>
      <c r="AH86" s="175"/>
      <c r="AI86" s="175"/>
      <c r="AJ86" s="175"/>
      <c r="AK86" s="175"/>
      <c r="AL86" s="175"/>
      <c r="AM86" s="175"/>
      <c r="AN86" s="175"/>
      <c r="AO86" s="175"/>
      <c r="AP86" s="175"/>
      <c r="AQ86" s="175"/>
      <c r="AR86" s="175"/>
      <c r="AS86" s="175"/>
      <c r="AT86" s="175"/>
      <c r="AU86" s="175"/>
      <c r="AV86" s="175"/>
      <c r="AW86" s="175"/>
      <c r="AX86" s="175"/>
      <c r="AY86" s="175"/>
      <c r="AZ86" s="175"/>
      <c r="BA86" s="175"/>
      <c r="BB86" s="175"/>
      <c r="BC86" s="175"/>
      <c r="BD86" s="175"/>
      <c r="BE86" s="175"/>
      <c r="BF86" s="175"/>
      <c r="BG86" s="175"/>
      <c r="BH86" s="175"/>
      <c r="BI86" s="175"/>
      <c r="BJ86" s="175"/>
      <c r="BK86" s="175"/>
      <c r="BL86" s="175"/>
      <c r="BM86" s="175"/>
      <c r="BN86" s="175"/>
      <c r="BO86" s="175"/>
      <c r="BP86" s="175"/>
      <c r="BQ86" s="175"/>
      <c r="BR86" s="175"/>
      <c r="BS86" s="175"/>
      <c r="BT86" s="175"/>
      <c r="BU86" s="175"/>
      <c r="BV86" s="175"/>
      <c r="BW86" s="175"/>
      <c r="BX86" s="175"/>
      <c r="BY86" s="175"/>
      <c r="BZ86" s="175"/>
      <c r="CA86" s="175"/>
      <c r="CB86" s="175"/>
      <c r="CC86" s="175"/>
      <c r="CD86" s="175"/>
      <c r="CE86" s="175"/>
      <c r="CF86" s="175"/>
      <c r="CG86" s="175"/>
      <c r="CH86" s="175"/>
      <c r="CI86" s="175"/>
      <c r="CJ86" s="175"/>
      <c r="CK86" s="175"/>
      <c r="CL86" s="175"/>
      <c r="CM86" s="175"/>
      <c r="CN86" s="175"/>
      <c r="CO86" s="175"/>
      <c r="CP86" s="175"/>
      <c r="CQ86" s="175"/>
      <c r="CR86" s="175"/>
      <c r="CS86" s="175"/>
      <c r="CT86" s="175"/>
      <c r="CU86" s="175"/>
      <c r="CV86" s="175"/>
      <c r="CW86" s="175"/>
      <c r="CX86" s="175"/>
      <c r="CY86" s="175"/>
      <c r="CZ86" s="175"/>
      <c r="DA86" s="175"/>
      <c r="DB86" s="175"/>
      <c r="DC86" s="175"/>
      <c r="DD86" s="175"/>
      <c r="DE86" s="175"/>
      <c r="DF86" s="175"/>
      <c r="DG86" s="175"/>
    </row>
    <row r="87" spans="1:111" x14ac:dyDescent="0.2">
      <c r="A87" s="16"/>
      <c r="B87" s="15"/>
      <c r="C87" s="15"/>
      <c r="E87" s="10"/>
      <c r="F87" s="26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  <c r="AE87" s="175"/>
      <c r="AF87" s="175"/>
      <c r="AG87" s="175"/>
      <c r="AH87" s="175"/>
      <c r="AI87" s="175"/>
      <c r="AJ87" s="175"/>
      <c r="AK87" s="175"/>
      <c r="AL87" s="175"/>
      <c r="AM87" s="175"/>
      <c r="AN87" s="175"/>
      <c r="AO87" s="175"/>
      <c r="AP87" s="175"/>
      <c r="AQ87" s="175"/>
      <c r="AR87" s="175"/>
      <c r="AS87" s="175"/>
      <c r="AT87" s="175"/>
      <c r="AU87" s="175"/>
      <c r="AV87" s="175"/>
      <c r="AW87" s="175"/>
      <c r="AX87" s="175"/>
      <c r="AY87" s="175"/>
      <c r="AZ87" s="175"/>
      <c r="BA87" s="175"/>
      <c r="BB87" s="175"/>
      <c r="BC87" s="175"/>
      <c r="BD87" s="175"/>
      <c r="BE87" s="175"/>
      <c r="BF87" s="175"/>
      <c r="BG87" s="175"/>
      <c r="BH87" s="175"/>
      <c r="BI87" s="175"/>
      <c r="BJ87" s="175"/>
      <c r="BK87" s="175"/>
      <c r="BL87" s="175"/>
      <c r="BM87" s="175"/>
      <c r="BN87" s="175"/>
      <c r="BO87" s="175"/>
      <c r="BP87" s="175"/>
      <c r="BQ87" s="175"/>
      <c r="BR87" s="175"/>
      <c r="BS87" s="175"/>
      <c r="BT87" s="175"/>
      <c r="BU87" s="175"/>
      <c r="BV87" s="175"/>
      <c r="BW87" s="175"/>
      <c r="BX87" s="175"/>
      <c r="BY87" s="175"/>
      <c r="BZ87" s="175"/>
      <c r="CA87" s="175"/>
      <c r="CB87" s="175"/>
      <c r="CC87" s="175"/>
      <c r="CD87" s="175"/>
      <c r="CE87" s="175"/>
      <c r="CF87" s="175"/>
      <c r="CG87" s="175"/>
      <c r="CH87" s="175"/>
      <c r="CI87" s="175"/>
      <c r="CJ87" s="175"/>
      <c r="CK87" s="175"/>
      <c r="CL87" s="175"/>
      <c r="CM87" s="175"/>
      <c r="CN87" s="175"/>
      <c r="CO87" s="175"/>
      <c r="CP87" s="175"/>
      <c r="CQ87" s="175"/>
      <c r="CR87" s="175"/>
      <c r="CS87" s="175"/>
      <c r="CT87" s="175"/>
      <c r="CU87" s="175"/>
      <c r="CV87" s="175"/>
      <c r="CW87" s="175"/>
      <c r="CX87" s="175"/>
      <c r="CY87" s="175"/>
      <c r="CZ87" s="175"/>
      <c r="DA87" s="175"/>
      <c r="DB87" s="175"/>
      <c r="DC87" s="175"/>
      <c r="DD87" s="175"/>
      <c r="DE87" s="175"/>
      <c r="DF87" s="175"/>
      <c r="DG87" s="175"/>
    </row>
    <row r="88" spans="1:111" x14ac:dyDescent="0.2">
      <c r="A88" s="16"/>
      <c r="B88" s="15"/>
      <c r="C88" s="15"/>
      <c r="E88" s="10"/>
      <c r="F88" s="26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  <c r="AE88" s="175"/>
      <c r="AF88" s="175"/>
      <c r="AG88" s="175"/>
      <c r="AH88" s="175"/>
      <c r="AI88" s="175"/>
      <c r="AJ88" s="175"/>
      <c r="AK88" s="175"/>
      <c r="AL88" s="175"/>
      <c r="AM88" s="175"/>
      <c r="AN88" s="175"/>
      <c r="AO88" s="175"/>
      <c r="AP88" s="175"/>
      <c r="AQ88" s="175"/>
      <c r="AR88" s="175"/>
      <c r="AS88" s="175"/>
      <c r="AT88" s="175"/>
      <c r="AU88" s="175"/>
      <c r="AV88" s="175"/>
      <c r="AW88" s="175"/>
      <c r="AX88" s="175"/>
      <c r="AY88" s="175"/>
      <c r="AZ88" s="175"/>
      <c r="BA88" s="175"/>
      <c r="BB88" s="175"/>
      <c r="BC88" s="175"/>
      <c r="BD88" s="175"/>
      <c r="BE88" s="175"/>
      <c r="BF88" s="175"/>
      <c r="BG88" s="175"/>
      <c r="BH88" s="175"/>
      <c r="BI88" s="175"/>
      <c r="BJ88" s="175"/>
      <c r="BK88" s="175"/>
      <c r="BL88" s="175"/>
      <c r="BM88" s="175"/>
      <c r="BN88" s="175"/>
      <c r="BO88" s="175"/>
      <c r="BP88" s="175"/>
      <c r="BQ88" s="175"/>
      <c r="BR88" s="175"/>
      <c r="BS88" s="175"/>
      <c r="BT88" s="175"/>
      <c r="BU88" s="175"/>
      <c r="BV88" s="175"/>
      <c r="BW88" s="175"/>
      <c r="BX88" s="175"/>
      <c r="BY88" s="175"/>
      <c r="BZ88" s="175"/>
      <c r="CA88" s="175"/>
      <c r="CB88" s="175"/>
      <c r="CC88" s="175"/>
      <c r="CD88" s="175"/>
      <c r="CE88" s="175"/>
      <c r="CF88" s="175"/>
      <c r="CG88" s="175"/>
      <c r="CH88" s="175"/>
      <c r="CI88" s="175"/>
      <c r="CJ88" s="175"/>
      <c r="CK88" s="175"/>
      <c r="CL88" s="175"/>
      <c r="CM88" s="175"/>
      <c r="CN88" s="175"/>
      <c r="CO88" s="175"/>
      <c r="CP88" s="175"/>
      <c r="CQ88" s="175"/>
      <c r="CR88" s="175"/>
      <c r="CS88" s="175"/>
      <c r="CT88" s="175"/>
      <c r="CU88" s="175"/>
      <c r="CV88" s="175"/>
      <c r="CW88" s="175"/>
      <c r="CX88" s="175"/>
      <c r="CY88" s="175"/>
      <c r="CZ88" s="175"/>
      <c r="DA88" s="175"/>
      <c r="DB88" s="175"/>
      <c r="DC88" s="175"/>
      <c r="DD88" s="175"/>
      <c r="DE88" s="175"/>
      <c r="DF88" s="175"/>
      <c r="DG88" s="175"/>
    </row>
    <row r="89" spans="1:111" x14ac:dyDescent="0.2">
      <c r="A89" s="16"/>
      <c r="B89" s="15"/>
      <c r="C89" s="15"/>
      <c r="E89" s="10"/>
      <c r="F89" s="26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  <c r="AE89" s="175"/>
      <c r="AF89" s="175"/>
      <c r="AG89" s="175"/>
      <c r="AH89" s="175"/>
      <c r="AI89" s="175"/>
      <c r="AJ89" s="175"/>
      <c r="AK89" s="175"/>
      <c r="AL89" s="175"/>
      <c r="AM89" s="175"/>
      <c r="AN89" s="175"/>
      <c r="AO89" s="175"/>
      <c r="AP89" s="175"/>
      <c r="AQ89" s="175"/>
      <c r="AR89" s="175"/>
      <c r="AS89" s="175"/>
      <c r="AT89" s="175"/>
      <c r="AU89" s="175"/>
      <c r="AV89" s="175"/>
      <c r="AW89" s="175"/>
      <c r="AX89" s="175"/>
      <c r="AY89" s="175"/>
      <c r="AZ89" s="175"/>
      <c r="BA89" s="175"/>
      <c r="BB89" s="175"/>
      <c r="BC89" s="175"/>
      <c r="BD89" s="175"/>
      <c r="BE89" s="175"/>
      <c r="BF89" s="175"/>
      <c r="BG89" s="175"/>
      <c r="BH89" s="175"/>
      <c r="BI89" s="175"/>
      <c r="BJ89" s="175"/>
      <c r="BK89" s="175"/>
      <c r="BL89" s="175"/>
      <c r="BM89" s="175"/>
      <c r="BN89" s="175"/>
      <c r="BO89" s="175"/>
      <c r="BP89" s="175"/>
      <c r="BQ89" s="175"/>
      <c r="BR89" s="175"/>
      <c r="BS89" s="175"/>
      <c r="BT89" s="175"/>
      <c r="BU89" s="175"/>
      <c r="BV89" s="175"/>
      <c r="BW89" s="175"/>
      <c r="BX89" s="175"/>
      <c r="BY89" s="175"/>
      <c r="BZ89" s="175"/>
      <c r="CA89" s="175"/>
      <c r="CB89" s="175"/>
      <c r="CC89" s="175"/>
      <c r="CD89" s="175"/>
      <c r="CE89" s="175"/>
      <c r="CF89" s="175"/>
      <c r="CG89" s="175"/>
      <c r="CH89" s="175"/>
      <c r="CI89" s="175"/>
      <c r="CJ89" s="175"/>
      <c r="CK89" s="175"/>
      <c r="CL89" s="175"/>
      <c r="CM89" s="175"/>
      <c r="CN89" s="175"/>
      <c r="CO89" s="175"/>
      <c r="CP89" s="175"/>
      <c r="CQ89" s="175"/>
      <c r="CR89" s="175"/>
      <c r="CS89" s="175"/>
      <c r="CT89" s="175"/>
      <c r="CU89" s="175"/>
      <c r="CV89" s="175"/>
      <c r="CW89" s="175"/>
      <c r="CX89" s="175"/>
      <c r="CY89" s="175"/>
      <c r="CZ89" s="175"/>
      <c r="DA89" s="175"/>
      <c r="DB89" s="175"/>
      <c r="DC89" s="175"/>
      <c r="DD89" s="175"/>
      <c r="DE89" s="175"/>
      <c r="DF89" s="175"/>
      <c r="DG89" s="175"/>
    </row>
    <row r="90" spans="1:111" x14ac:dyDescent="0.2">
      <c r="A90" s="22"/>
      <c r="B90" s="15"/>
      <c r="C90" s="15"/>
      <c r="E90" s="10"/>
      <c r="F90" s="26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  <c r="AE90" s="175"/>
      <c r="AF90" s="175"/>
      <c r="AG90" s="175"/>
      <c r="AH90" s="175"/>
      <c r="AI90" s="175"/>
      <c r="AJ90" s="175"/>
      <c r="AK90" s="175"/>
      <c r="AL90" s="175"/>
      <c r="AM90" s="175"/>
      <c r="AN90" s="175"/>
      <c r="AO90" s="175"/>
      <c r="AP90" s="175"/>
      <c r="AQ90" s="175"/>
      <c r="AR90" s="175"/>
      <c r="AS90" s="175"/>
      <c r="AT90" s="175"/>
      <c r="AU90" s="175"/>
      <c r="AV90" s="175"/>
      <c r="AW90" s="175"/>
      <c r="AX90" s="175"/>
      <c r="AY90" s="175"/>
      <c r="AZ90" s="175"/>
      <c r="BA90" s="175"/>
      <c r="BB90" s="175"/>
      <c r="BC90" s="175"/>
      <c r="BD90" s="175"/>
      <c r="BE90" s="175"/>
      <c r="BF90" s="175"/>
      <c r="BG90" s="175"/>
      <c r="BH90" s="175"/>
      <c r="BI90" s="175"/>
      <c r="BJ90" s="175"/>
      <c r="BK90" s="175"/>
      <c r="BL90" s="175"/>
      <c r="BM90" s="175"/>
      <c r="BN90" s="175"/>
      <c r="BO90" s="175"/>
      <c r="BP90" s="175"/>
      <c r="BQ90" s="175"/>
      <c r="BR90" s="175"/>
      <c r="BS90" s="175"/>
      <c r="BT90" s="175"/>
      <c r="BU90" s="175"/>
      <c r="BV90" s="175"/>
      <c r="BW90" s="175"/>
      <c r="BX90" s="175"/>
      <c r="BY90" s="175"/>
      <c r="BZ90" s="175"/>
      <c r="CA90" s="175"/>
      <c r="CB90" s="175"/>
      <c r="CC90" s="175"/>
      <c r="CD90" s="175"/>
      <c r="CE90" s="175"/>
      <c r="CF90" s="175"/>
      <c r="CG90" s="175"/>
      <c r="CH90" s="175"/>
      <c r="CI90" s="175"/>
      <c r="CJ90" s="175"/>
      <c r="CK90" s="175"/>
      <c r="CL90" s="175"/>
      <c r="CM90" s="175"/>
      <c r="CN90" s="175"/>
      <c r="CO90" s="175"/>
      <c r="CP90" s="175"/>
      <c r="CQ90" s="175"/>
      <c r="CR90" s="175"/>
      <c r="CS90" s="175"/>
      <c r="CT90" s="175"/>
      <c r="CU90" s="175"/>
      <c r="CV90" s="175"/>
      <c r="CW90" s="175"/>
      <c r="CX90" s="175"/>
      <c r="CY90" s="175"/>
      <c r="CZ90" s="175"/>
      <c r="DA90" s="175"/>
      <c r="DB90" s="175"/>
      <c r="DC90" s="175"/>
      <c r="DD90" s="175"/>
      <c r="DE90" s="175"/>
      <c r="DF90" s="175"/>
      <c r="DG90" s="175"/>
    </row>
    <row r="91" spans="1:111" x14ac:dyDescent="0.2">
      <c r="A91" s="22"/>
      <c r="B91" s="15"/>
      <c r="C91" s="15"/>
      <c r="E91" s="10"/>
      <c r="F91" s="26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  <c r="AE91" s="175"/>
      <c r="AF91" s="175"/>
      <c r="AG91" s="175"/>
      <c r="AH91" s="175"/>
      <c r="AI91" s="175"/>
      <c r="AJ91" s="175"/>
      <c r="AK91" s="175"/>
      <c r="AL91" s="175"/>
      <c r="AM91" s="175"/>
      <c r="AN91" s="175"/>
      <c r="AO91" s="175"/>
      <c r="AP91" s="175"/>
      <c r="AQ91" s="175"/>
      <c r="AR91" s="175"/>
      <c r="AS91" s="175"/>
      <c r="AT91" s="175"/>
      <c r="AU91" s="175"/>
      <c r="AV91" s="175"/>
      <c r="AW91" s="175"/>
      <c r="AX91" s="175"/>
      <c r="AY91" s="175"/>
      <c r="AZ91" s="175"/>
      <c r="BA91" s="175"/>
      <c r="BB91" s="175"/>
      <c r="BC91" s="175"/>
      <c r="BD91" s="175"/>
      <c r="BE91" s="175"/>
      <c r="BF91" s="175"/>
      <c r="BG91" s="175"/>
      <c r="BH91" s="175"/>
      <c r="BI91" s="175"/>
      <c r="BJ91" s="175"/>
      <c r="BK91" s="175"/>
      <c r="BL91" s="175"/>
      <c r="BM91" s="175"/>
      <c r="BN91" s="175"/>
      <c r="BO91" s="175"/>
      <c r="BP91" s="175"/>
      <c r="BQ91" s="175"/>
      <c r="BR91" s="175"/>
      <c r="BS91" s="175"/>
      <c r="BT91" s="175"/>
      <c r="BU91" s="175"/>
      <c r="BV91" s="175"/>
      <c r="BW91" s="175"/>
      <c r="BX91" s="175"/>
      <c r="BY91" s="175"/>
      <c r="BZ91" s="175"/>
      <c r="CA91" s="175"/>
      <c r="CB91" s="175"/>
      <c r="CC91" s="175"/>
      <c r="CD91" s="175"/>
      <c r="CE91" s="175"/>
      <c r="CF91" s="175"/>
      <c r="CG91" s="175"/>
      <c r="CH91" s="175"/>
      <c r="CI91" s="175"/>
      <c r="CJ91" s="175"/>
      <c r="CK91" s="175"/>
      <c r="CL91" s="175"/>
      <c r="CM91" s="175"/>
      <c r="CN91" s="175"/>
      <c r="CO91" s="175"/>
      <c r="CP91" s="175"/>
      <c r="CQ91" s="175"/>
      <c r="CR91" s="175"/>
      <c r="CS91" s="175"/>
      <c r="CT91" s="175"/>
      <c r="CU91" s="175"/>
      <c r="CV91" s="175"/>
      <c r="CW91" s="175"/>
      <c r="CX91" s="175"/>
      <c r="CY91" s="175"/>
      <c r="CZ91" s="175"/>
      <c r="DA91" s="175"/>
      <c r="DB91" s="175"/>
      <c r="DC91" s="175"/>
      <c r="DD91" s="175"/>
      <c r="DE91" s="175"/>
      <c r="DF91" s="175"/>
      <c r="DG91" s="175"/>
    </row>
    <row r="92" spans="1:111" x14ac:dyDescent="0.2">
      <c r="A92" s="22"/>
      <c r="B92" s="15"/>
      <c r="C92" s="15"/>
      <c r="E92" s="10"/>
      <c r="F92" s="26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  <c r="AE92" s="175"/>
      <c r="AF92" s="175"/>
      <c r="AG92" s="175"/>
      <c r="AH92" s="175"/>
      <c r="AI92" s="175"/>
      <c r="AJ92" s="175"/>
      <c r="AK92" s="175"/>
      <c r="AL92" s="175"/>
      <c r="AM92" s="175"/>
      <c r="AN92" s="175"/>
      <c r="AO92" s="175"/>
      <c r="AP92" s="175"/>
      <c r="AQ92" s="175"/>
      <c r="AR92" s="175"/>
      <c r="AS92" s="175"/>
      <c r="AT92" s="175"/>
      <c r="AU92" s="175"/>
      <c r="AV92" s="175"/>
      <c r="AW92" s="175"/>
      <c r="AX92" s="175"/>
      <c r="AY92" s="175"/>
      <c r="AZ92" s="175"/>
      <c r="BA92" s="175"/>
      <c r="BB92" s="175"/>
      <c r="BC92" s="175"/>
      <c r="BD92" s="175"/>
      <c r="BE92" s="175"/>
      <c r="BF92" s="175"/>
      <c r="BG92" s="175"/>
      <c r="BH92" s="175"/>
      <c r="BI92" s="175"/>
      <c r="BJ92" s="175"/>
      <c r="BK92" s="175"/>
      <c r="BL92" s="175"/>
      <c r="BM92" s="175"/>
      <c r="BN92" s="175"/>
      <c r="BO92" s="175"/>
      <c r="BP92" s="175"/>
      <c r="BQ92" s="175"/>
      <c r="BR92" s="175"/>
      <c r="BS92" s="175"/>
      <c r="BT92" s="175"/>
      <c r="BU92" s="175"/>
      <c r="BV92" s="175"/>
      <c r="BW92" s="175"/>
      <c r="BX92" s="175"/>
      <c r="BY92" s="175"/>
      <c r="BZ92" s="175"/>
      <c r="CA92" s="175"/>
      <c r="CB92" s="175"/>
      <c r="CC92" s="175"/>
      <c r="CD92" s="175"/>
      <c r="CE92" s="175"/>
      <c r="CF92" s="175"/>
      <c r="CG92" s="175"/>
      <c r="CH92" s="175"/>
      <c r="CI92" s="175"/>
      <c r="CJ92" s="175"/>
      <c r="CK92" s="175"/>
      <c r="CL92" s="175"/>
      <c r="CM92" s="175"/>
      <c r="CN92" s="175"/>
      <c r="CO92" s="175"/>
      <c r="CP92" s="175"/>
      <c r="CQ92" s="175"/>
      <c r="CR92" s="175"/>
      <c r="CS92" s="175"/>
      <c r="CT92" s="175"/>
      <c r="CU92" s="175"/>
      <c r="CV92" s="175"/>
      <c r="CW92" s="175"/>
      <c r="CX92" s="175"/>
      <c r="CY92" s="175"/>
      <c r="CZ92" s="175"/>
      <c r="DA92" s="175"/>
      <c r="DB92" s="175"/>
      <c r="DC92" s="175"/>
      <c r="DD92" s="175"/>
      <c r="DE92" s="175"/>
      <c r="DF92" s="175"/>
      <c r="DG92" s="175"/>
    </row>
    <row r="93" spans="1:111" x14ac:dyDescent="0.2">
      <c r="E93" s="10"/>
      <c r="F93" s="26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  <c r="AE93" s="175"/>
      <c r="AF93" s="175"/>
      <c r="AG93" s="175"/>
      <c r="AH93" s="175"/>
      <c r="AI93" s="175"/>
      <c r="AJ93" s="175"/>
      <c r="AK93" s="175"/>
      <c r="AL93" s="175"/>
      <c r="AM93" s="175"/>
      <c r="AN93" s="175"/>
      <c r="AO93" s="175"/>
      <c r="AP93" s="175"/>
      <c r="AQ93" s="175"/>
      <c r="AR93" s="175"/>
      <c r="AS93" s="175"/>
      <c r="AT93" s="175"/>
      <c r="AU93" s="175"/>
      <c r="AV93" s="175"/>
      <c r="AW93" s="175"/>
      <c r="AX93" s="175"/>
      <c r="AY93" s="175"/>
      <c r="AZ93" s="175"/>
      <c r="BA93" s="175"/>
      <c r="BB93" s="175"/>
      <c r="BC93" s="175"/>
      <c r="BD93" s="175"/>
      <c r="BE93" s="175"/>
      <c r="BF93" s="175"/>
      <c r="BG93" s="175"/>
      <c r="BH93" s="175"/>
      <c r="BI93" s="175"/>
      <c r="BJ93" s="175"/>
      <c r="BK93" s="175"/>
      <c r="BL93" s="175"/>
      <c r="BM93" s="175"/>
      <c r="BN93" s="175"/>
      <c r="BO93" s="175"/>
      <c r="BP93" s="175"/>
      <c r="BQ93" s="175"/>
      <c r="BR93" s="175"/>
      <c r="BS93" s="175"/>
      <c r="BT93" s="175"/>
      <c r="BU93" s="175"/>
      <c r="BV93" s="175"/>
      <c r="BW93" s="175"/>
      <c r="BX93" s="175"/>
      <c r="BY93" s="175"/>
      <c r="BZ93" s="175"/>
      <c r="CA93" s="175"/>
      <c r="CB93" s="175"/>
      <c r="CC93" s="175"/>
      <c r="CD93" s="175"/>
      <c r="CE93" s="175"/>
      <c r="CF93" s="175"/>
      <c r="CG93" s="175"/>
      <c r="CH93" s="175"/>
      <c r="CI93" s="175"/>
      <c r="CJ93" s="175"/>
      <c r="CK93" s="175"/>
      <c r="CL93" s="175"/>
      <c r="CM93" s="175"/>
      <c r="CN93" s="175"/>
      <c r="CO93" s="175"/>
      <c r="CP93" s="175"/>
      <c r="CQ93" s="175"/>
      <c r="CR93" s="175"/>
      <c r="CS93" s="175"/>
      <c r="CT93" s="175"/>
      <c r="CU93" s="175"/>
      <c r="CV93" s="175"/>
      <c r="CW93" s="175"/>
      <c r="CX93" s="175"/>
      <c r="CY93" s="175"/>
      <c r="CZ93" s="175"/>
      <c r="DA93" s="175"/>
      <c r="DB93" s="175"/>
      <c r="DC93" s="175"/>
      <c r="DD93" s="175"/>
      <c r="DE93" s="175"/>
      <c r="DF93" s="175"/>
      <c r="DG93" s="175"/>
    </row>
    <row r="94" spans="1:111" x14ac:dyDescent="0.2"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  <c r="AE94" s="175"/>
      <c r="AF94" s="175"/>
      <c r="AG94" s="175"/>
      <c r="AH94" s="175"/>
      <c r="AI94" s="175"/>
      <c r="AJ94" s="175"/>
      <c r="AK94" s="175"/>
      <c r="AL94" s="175"/>
      <c r="AM94" s="175"/>
      <c r="AN94" s="175"/>
      <c r="AO94" s="175"/>
      <c r="AP94" s="175"/>
      <c r="AQ94" s="175"/>
      <c r="AR94" s="175"/>
      <c r="AS94" s="175"/>
      <c r="AT94" s="175"/>
      <c r="AU94" s="175"/>
      <c r="AV94" s="175"/>
      <c r="AW94" s="175"/>
      <c r="AX94" s="175"/>
      <c r="AY94" s="175"/>
      <c r="AZ94" s="175"/>
      <c r="BA94" s="175"/>
      <c r="BB94" s="175"/>
      <c r="BC94" s="175"/>
      <c r="BD94" s="175"/>
      <c r="BE94" s="175"/>
      <c r="BF94" s="175"/>
      <c r="BG94" s="175"/>
      <c r="BH94" s="175"/>
      <c r="BI94" s="175"/>
      <c r="BJ94" s="175"/>
      <c r="BK94" s="175"/>
      <c r="BL94" s="175"/>
      <c r="BM94" s="175"/>
      <c r="BN94" s="175"/>
      <c r="BO94" s="175"/>
      <c r="BP94" s="175"/>
      <c r="BQ94" s="175"/>
      <c r="BR94" s="175"/>
      <c r="BS94" s="175"/>
      <c r="BT94" s="175"/>
      <c r="BU94" s="175"/>
      <c r="BV94" s="175"/>
      <c r="BW94" s="175"/>
      <c r="BX94" s="175"/>
      <c r="BY94" s="175"/>
      <c r="BZ94" s="175"/>
      <c r="CA94" s="175"/>
      <c r="CB94" s="175"/>
      <c r="CC94" s="175"/>
      <c r="CD94" s="175"/>
      <c r="CE94" s="175"/>
      <c r="CF94" s="175"/>
      <c r="CG94" s="175"/>
      <c r="CH94" s="175"/>
      <c r="CI94" s="175"/>
      <c r="CJ94" s="175"/>
      <c r="CK94" s="175"/>
      <c r="CL94" s="175"/>
      <c r="CM94" s="175"/>
      <c r="CN94" s="175"/>
      <c r="CO94" s="175"/>
      <c r="CP94" s="175"/>
      <c r="CQ94" s="175"/>
      <c r="CR94" s="175"/>
      <c r="CS94" s="175"/>
      <c r="CT94" s="175"/>
      <c r="CU94" s="175"/>
      <c r="CV94" s="175"/>
      <c r="CW94" s="175"/>
      <c r="CX94" s="175"/>
      <c r="CY94" s="175"/>
      <c r="CZ94" s="175"/>
      <c r="DA94" s="175"/>
      <c r="DB94" s="175"/>
      <c r="DC94" s="175"/>
      <c r="DD94" s="175"/>
      <c r="DE94" s="175"/>
      <c r="DF94" s="175"/>
      <c r="DG94" s="175"/>
    </row>
    <row r="95" spans="1:111" x14ac:dyDescent="0.2">
      <c r="A95" s="20"/>
      <c r="E95" s="2"/>
      <c r="F95" s="26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  <c r="AE95" s="175"/>
      <c r="AF95" s="175"/>
      <c r="AG95" s="175"/>
      <c r="AH95" s="175"/>
      <c r="AI95" s="175"/>
      <c r="AJ95" s="175"/>
      <c r="AK95" s="175"/>
      <c r="AL95" s="175"/>
      <c r="AM95" s="175"/>
      <c r="AN95" s="175"/>
      <c r="AO95" s="175"/>
      <c r="AP95" s="175"/>
      <c r="AQ95" s="175"/>
      <c r="AR95" s="175"/>
      <c r="AS95" s="175"/>
      <c r="AT95" s="175"/>
      <c r="AU95" s="175"/>
      <c r="AV95" s="175"/>
      <c r="AW95" s="175"/>
      <c r="AX95" s="175"/>
      <c r="AY95" s="175"/>
      <c r="AZ95" s="175"/>
      <c r="BA95" s="175"/>
      <c r="BB95" s="175"/>
      <c r="BC95" s="175"/>
      <c r="BD95" s="175"/>
      <c r="BE95" s="175"/>
      <c r="BF95" s="175"/>
      <c r="BG95" s="175"/>
      <c r="BH95" s="175"/>
      <c r="BI95" s="175"/>
      <c r="BJ95" s="175"/>
      <c r="BK95" s="175"/>
      <c r="BL95" s="175"/>
      <c r="BM95" s="175"/>
      <c r="BN95" s="175"/>
      <c r="BO95" s="175"/>
      <c r="BP95" s="175"/>
      <c r="BQ95" s="175"/>
      <c r="BR95" s="175"/>
      <c r="BS95" s="175"/>
      <c r="BT95" s="175"/>
      <c r="BU95" s="175"/>
      <c r="BV95" s="175"/>
      <c r="BW95" s="175"/>
      <c r="BX95" s="175"/>
      <c r="BY95" s="175"/>
      <c r="BZ95" s="175"/>
      <c r="CA95" s="175"/>
      <c r="CB95" s="175"/>
      <c r="CC95" s="175"/>
      <c r="CD95" s="175"/>
      <c r="CE95" s="175"/>
      <c r="CF95" s="175"/>
      <c r="CG95" s="175"/>
      <c r="CH95" s="175"/>
      <c r="CI95" s="175"/>
      <c r="CJ95" s="175"/>
      <c r="CK95" s="175"/>
      <c r="CL95" s="175"/>
      <c r="CM95" s="175"/>
      <c r="CN95" s="175"/>
      <c r="CO95" s="175"/>
      <c r="CP95" s="175"/>
      <c r="CQ95" s="175"/>
      <c r="CR95" s="175"/>
      <c r="CS95" s="175"/>
      <c r="CT95" s="175"/>
      <c r="CU95" s="175"/>
      <c r="CV95" s="175"/>
      <c r="CW95" s="175"/>
      <c r="CX95" s="175"/>
      <c r="CY95" s="175"/>
      <c r="CZ95" s="175"/>
      <c r="DA95" s="175"/>
      <c r="DB95" s="175"/>
      <c r="DC95" s="175"/>
      <c r="DD95" s="175"/>
      <c r="DE95" s="175"/>
      <c r="DF95" s="175"/>
      <c r="DG95" s="175"/>
    </row>
    <row r="96" spans="1:111" x14ac:dyDescent="0.2">
      <c r="A96" s="20"/>
      <c r="E96" s="2"/>
      <c r="F96" s="26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  <c r="AE96" s="175"/>
      <c r="AF96" s="175"/>
      <c r="AG96" s="175"/>
      <c r="AH96" s="175"/>
      <c r="AI96" s="175"/>
      <c r="AJ96" s="175"/>
      <c r="AK96" s="175"/>
      <c r="AL96" s="175"/>
      <c r="AM96" s="175"/>
      <c r="AN96" s="175"/>
      <c r="AO96" s="175"/>
      <c r="AP96" s="175"/>
      <c r="AQ96" s="175"/>
      <c r="AR96" s="175"/>
      <c r="AS96" s="175"/>
      <c r="AT96" s="175"/>
      <c r="AU96" s="175"/>
      <c r="AV96" s="175"/>
      <c r="AW96" s="175"/>
      <c r="AX96" s="175"/>
      <c r="AY96" s="175"/>
      <c r="AZ96" s="175"/>
      <c r="BA96" s="175"/>
      <c r="BB96" s="175"/>
      <c r="BC96" s="175"/>
      <c r="BD96" s="175"/>
      <c r="BE96" s="175"/>
      <c r="BF96" s="175"/>
      <c r="BG96" s="175"/>
      <c r="BH96" s="175"/>
      <c r="BI96" s="175"/>
      <c r="BJ96" s="175"/>
      <c r="BK96" s="175"/>
      <c r="BL96" s="175"/>
      <c r="BM96" s="175"/>
      <c r="BN96" s="175"/>
      <c r="BO96" s="175"/>
      <c r="BP96" s="175"/>
      <c r="BQ96" s="175"/>
      <c r="BR96" s="175"/>
      <c r="BS96" s="175"/>
      <c r="BT96" s="175"/>
      <c r="BU96" s="175"/>
      <c r="BV96" s="175"/>
      <c r="BW96" s="175"/>
      <c r="BX96" s="175"/>
      <c r="BY96" s="175"/>
      <c r="BZ96" s="175"/>
      <c r="CA96" s="175"/>
      <c r="CB96" s="175"/>
      <c r="CC96" s="175"/>
      <c r="CD96" s="175"/>
      <c r="CE96" s="175"/>
      <c r="CF96" s="175"/>
      <c r="CG96" s="175"/>
      <c r="CH96" s="175"/>
      <c r="CI96" s="175"/>
      <c r="CJ96" s="175"/>
      <c r="CK96" s="175"/>
      <c r="CL96" s="175"/>
      <c r="CM96" s="175"/>
      <c r="CN96" s="175"/>
      <c r="CO96" s="175"/>
      <c r="CP96" s="175"/>
      <c r="CQ96" s="175"/>
      <c r="CR96" s="175"/>
      <c r="CS96" s="175"/>
      <c r="CT96" s="175"/>
      <c r="CU96" s="175"/>
      <c r="CV96" s="175"/>
      <c r="CW96" s="175"/>
      <c r="CX96" s="175"/>
      <c r="CY96" s="175"/>
      <c r="CZ96" s="175"/>
      <c r="DA96" s="175"/>
      <c r="DB96" s="175"/>
      <c r="DC96" s="175"/>
      <c r="DD96" s="175"/>
      <c r="DE96" s="175"/>
      <c r="DF96" s="175"/>
      <c r="DG96" s="175"/>
    </row>
    <row r="97" spans="1:111" x14ac:dyDescent="0.2">
      <c r="A97" s="20"/>
      <c r="E97" s="2"/>
      <c r="F97" s="26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  <c r="AE97" s="175"/>
      <c r="AF97" s="175"/>
      <c r="AG97" s="175"/>
      <c r="AH97" s="175"/>
      <c r="AI97" s="175"/>
      <c r="AJ97" s="175"/>
      <c r="AK97" s="175"/>
      <c r="AL97" s="175"/>
      <c r="AM97" s="175"/>
      <c r="AN97" s="175"/>
      <c r="AO97" s="175"/>
      <c r="AP97" s="175"/>
      <c r="AQ97" s="175"/>
      <c r="AR97" s="175"/>
      <c r="AS97" s="175"/>
      <c r="AT97" s="175"/>
      <c r="AU97" s="175"/>
      <c r="AV97" s="175"/>
      <c r="AW97" s="175"/>
      <c r="AX97" s="175"/>
      <c r="AY97" s="175"/>
      <c r="AZ97" s="175"/>
      <c r="BA97" s="175"/>
      <c r="BB97" s="175"/>
      <c r="BC97" s="175"/>
      <c r="BD97" s="175"/>
      <c r="BE97" s="175"/>
      <c r="BF97" s="175"/>
      <c r="BG97" s="175"/>
      <c r="BH97" s="175"/>
      <c r="BI97" s="175"/>
      <c r="BJ97" s="175"/>
      <c r="BK97" s="175"/>
      <c r="BL97" s="175"/>
      <c r="BM97" s="175"/>
      <c r="BN97" s="175"/>
      <c r="BO97" s="175"/>
      <c r="BP97" s="175"/>
      <c r="BQ97" s="175"/>
      <c r="BR97" s="175"/>
      <c r="BS97" s="175"/>
      <c r="BT97" s="175"/>
      <c r="BU97" s="175"/>
      <c r="BV97" s="175"/>
      <c r="BW97" s="175"/>
      <c r="BX97" s="175"/>
      <c r="BY97" s="175"/>
      <c r="BZ97" s="175"/>
      <c r="CA97" s="175"/>
      <c r="CB97" s="175"/>
      <c r="CC97" s="175"/>
      <c r="CD97" s="175"/>
      <c r="CE97" s="175"/>
      <c r="CF97" s="175"/>
      <c r="CG97" s="175"/>
      <c r="CH97" s="175"/>
      <c r="CI97" s="175"/>
      <c r="CJ97" s="175"/>
      <c r="CK97" s="175"/>
      <c r="CL97" s="175"/>
      <c r="CM97" s="175"/>
      <c r="CN97" s="175"/>
      <c r="CO97" s="175"/>
      <c r="CP97" s="175"/>
      <c r="CQ97" s="175"/>
      <c r="CR97" s="175"/>
      <c r="CS97" s="175"/>
      <c r="CT97" s="175"/>
      <c r="CU97" s="175"/>
      <c r="CV97" s="175"/>
      <c r="CW97" s="175"/>
      <c r="CX97" s="175"/>
      <c r="CY97" s="175"/>
      <c r="CZ97" s="175"/>
      <c r="DA97" s="175"/>
      <c r="DB97" s="175"/>
      <c r="DC97" s="175"/>
      <c r="DD97" s="175"/>
      <c r="DE97" s="175"/>
      <c r="DF97" s="175"/>
      <c r="DG97" s="175"/>
    </row>
    <row r="98" spans="1:111" x14ac:dyDescent="0.2">
      <c r="A98" s="20"/>
      <c r="E98" s="2"/>
      <c r="F98" s="26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  <c r="AE98" s="175"/>
      <c r="AF98" s="175"/>
      <c r="AG98" s="175"/>
      <c r="AH98" s="175"/>
      <c r="AI98" s="175"/>
      <c r="AJ98" s="175"/>
      <c r="AK98" s="175"/>
      <c r="AL98" s="175"/>
      <c r="AM98" s="175"/>
      <c r="AN98" s="175"/>
      <c r="AO98" s="175"/>
      <c r="AP98" s="175"/>
      <c r="AQ98" s="175"/>
      <c r="AR98" s="175"/>
      <c r="AS98" s="175"/>
      <c r="AT98" s="175"/>
      <c r="AU98" s="175"/>
      <c r="AV98" s="175"/>
      <c r="AW98" s="175"/>
      <c r="AX98" s="175"/>
      <c r="AY98" s="175"/>
      <c r="AZ98" s="175"/>
      <c r="BA98" s="175"/>
      <c r="BB98" s="175"/>
      <c r="BC98" s="175"/>
      <c r="BD98" s="175"/>
      <c r="BE98" s="175"/>
      <c r="BF98" s="175"/>
      <c r="BG98" s="175"/>
      <c r="BH98" s="175"/>
      <c r="BI98" s="175"/>
      <c r="BJ98" s="175"/>
      <c r="BK98" s="175"/>
      <c r="BL98" s="175"/>
      <c r="BM98" s="175"/>
      <c r="BN98" s="175"/>
      <c r="BO98" s="175"/>
      <c r="BP98" s="175"/>
      <c r="BQ98" s="175"/>
      <c r="BR98" s="175"/>
      <c r="BS98" s="175"/>
      <c r="BT98" s="175"/>
      <c r="BU98" s="175"/>
      <c r="BV98" s="175"/>
      <c r="BW98" s="175"/>
      <c r="BX98" s="175"/>
      <c r="BY98" s="175"/>
      <c r="BZ98" s="175"/>
      <c r="CA98" s="175"/>
      <c r="CB98" s="175"/>
      <c r="CC98" s="175"/>
      <c r="CD98" s="175"/>
      <c r="CE98" s="175"/>
      <c r="CF98" s="175"/>
      <c r="CG98" s="175"/>
      <c r="CH98" s="175"/>
      <c r="CI98" s="175"/>
      <c r="CJ98" s="175"/>
      <c r="CK98" s="175"/>
      <c r="CL98" s="175"/>
      <c r="CM98" s="175"/>
      <c r="CN98" s="175"/>
      <c r="CO98" s="175"/>
      <c r="CP98" s="175"/>
      <c r="CQ98" s="175"/>
      <c r="CR98" s="175"/>
      <c r="CS98" s="175"/>
      <c r="CT98" s="175"/>
      <c r="CU98" s="175"/>
      <c r="CV98" s="175"/>
      <c r="CW98" s="175"/>
      <c r="CX98" s="175"/>
      <c r="CY98" s="175"/>
      <c r="CZ98" s="175"/>
      <c r="DA98" s="175"/>
      <c r="DB98" s="175"/>
      <c r="DC98" s="175"/>
      <c r="DD98" s="175"/>
      <c r="DE98" s="175"/>
      <c r="DF98" s="175"/>
      <c r="DG98" s="175"/>
    </row>
    <row r="99" spans="1:111" x14ac:dyDescent="0.2">
      <c r="A99" s="20"/>
      <c r="E99" s="2"/>
      <c r="F99" s="26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  <c r="AE99" s="175"/>
      <c r="AF99" s="175"/>
      <c r="AG99" s="175"/>
      <c r="AH99" s="175"/>
      <c r="AI99" s="175"/>
      <c r="AJ99" s="175"/>
      <c r="AK99" s="175"/>
      <c r="AL99" s="175"/>
      <c r="AM99" s="175"/>
      <c r="AN99" s="175"/>
      <c r="AO99" s="175"/>
      <c r="AP99" s="175"/>
      <c r="AQ99" s="175"/>
      <c r="AR99" s="175"/>
      <c r="AS99" s="175"/>
      <c r="AT99" s="175"/>
      <c r="AU99" s="175"/>
      <c r="AV99" s="175"/>
      <c r="AW99" s="175"/>
      <c r="AX99" s="175"/>
      <c r="AY99" s="175"/>
      <c r="AZ99" s="175"/>
      <c r="BA99" s="175"/>
      <c r="BB99" s="175"/>
      <c r="BC99" s="175"/>
      <c r="BD99" s="175"/>
      <c r="BE99" s="175"/>
      <c r="BF99" s="175"/>
      <c r="BG99" s="175"/>
      <c r="BH99" s="175"/>
      <c r="BI99" s="175"/>
      <c r="BJ99" s="175"/>
      <c r="BK99" s="175"/>
      <c r="BL99" s="175"/>
      <c r="BM99" s="175"/>
      <c r="BN99" s="175"/>
      <c r="BO99" s="175"/>
      <c r="BP99" s="175"/>
      <c r="BQ99" s="175"/>
      <c r="BR99" s="175"/>
      <c r="BS99" s="175"/>
      <c r="BT99" s="175"/>
      <c r="BU99" s="175"/>
      <c r="BV99" s="175"/>
      <c r="BW99" s="175"/>
      <c r="BX99" s="175"/>
      <c r="BY99" s="175"/>
      <c r="BZ99" s="175"/>
      <c r="CA99" s="175"/>
      <c r="CB99" s="175"/>
      <c r="CC99" s="175"/>
      <c r="CD99" s="175"/>
      <c r="CE99" s="175"/>
      <c r="CF99" s="175"/>
      <c r="CG99" s="175"/>
      <c r="CH99" s="175"/>
      <c r="CI99" s="175"/>
      <c r="CJ99" s="175"/>
      <c r="CK99" s="175"/>
      <c r="CL99" s="175"/>
      <c r="CM99" s="175"/>
      <c r="CN99" s="175"/>
      <c r="CO99" s="175"/>
      <c r="CP99" s="175"/>
      <c r="CQ99" s="175"/>
      <c r="CR99" s="175"/>
      <c r="CS99" s="175"/>
      <c r="CT99" s="175"/>
      <c r="CU99" s="175"/>
      <c r="CV99" s="175"/>
      <c r="CW99" s="175"/>
      <c r="CX99" s="175"/>
      <c r="CY99" s="175"/>
      <c r="CZ99" s="175"/>
      <c r="DA99" s="175"/>
      <c r="DB99" s="175"/>
      <c r="DC99" s="175"/>
      <c r="DD99" s="175"/>
      <c r="DE99" s="175"/>
      <c r="DF99" s="175"/>
      <c r="DG99" s="175"/>
    </row>
    <row r="100" spans="1:111" x14ac:dyDescent="0.2">
      <c r="A100" s="20"/>
      <c r="E100" s="2"/>
      <c r="F100" s="26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  <c r="AE100" s="175"/>
      <c r="AF100" s="175"/>
      <c r="AG100" s="175"/>
      <c r="AH100" s="175"/>
      <c r="AI100" s="175"/>
      <c r="AJ100" s="175"/>
      <c r="AK100" s="175"/>
      <c r="AL100" s="175"/>
      <c r="AM100" s="175"/>
      <c r="AN100" s="175"/>
      <c r="AO100" s="175"/>
      <c r="AP100" s="175"/>
      <c r="AQ100" s="175"/>
      <c r="AR100" s="175"/>
      <c r="AS100" s="175"/>
      <c r="AT100" s="175"/>
      <c r="AU100" s="175"/>
      <c r="AV100" s="175"/>
      <c r="AW100" s="175"/>
      <c r="AX100" s="175"/>
      <c r="AY100" s="175"/>
      <c r="AZ100" s="175"/>
      <c r="BA100" s="175"/>
      <c r="BB100" s="175"/>
      <c r="BC100" s="175"/>
      <c r="BD100" s="175"/>
      <c r="BE100" s="175"/>
      <c r="BF100" s="175"/>
      <c r="BG100" s="175"/>
      <c r="BH100" s="175"/>
      <c r="BI100" s="175"/>
      <c r="BJ100" s="175"/>
      <c r="BK100" s="175"/>
      <c r="BL100" s="175"/>
      <c r="BM100" s="175"/>
      <c r="BN100" s="175"/>
      <c r="BO100" s="175"/>
      <c r="BP100" s="175"/>
      <c r="BQ100" s="175"/>
      <c r="BR100" s="175"/>
      <c r="BS100" s="175"/>
      <c r="BT100" s="175"/>
      <c r="BU100" s="175"/>
      <c r="BV100" s="175"/>
      <c r="BW100" s="175"/>
      <c r="BX100" s="175"/>
      <c r="BY100" s="175"/>
      <c r="BZ100" s="175"/>
      <c r="CA100" s="175"/>
      <c r="CB100" s="175"/>
      <c r="CC100" s="175"/>
      <c r="CD100" s="175"/>
      <c r="CE100" s="175"/>
      <c r="CF100" s="175"/>
      <c r="CG100" s="175"/>
      <c r="CH100" s="175"/>
      <c r="CI100" s="175"/>
      <c r="CJ100" s="175"/>
      <c r="CK100" s="175"/>
      <c r="CL100" s="175"/>
      <c r="CM100" s="175"/>
      <c r="CN100" s="175"/>
      <c r="CO100" s="175"/>
      <c r="CP100" s="175"/>
      <c r="CQ100" s="175"/>
      <c r="CR100" s="175"/>
      <c r="CS100" s="175"/>
      <c r="CT100" s="175"/>
      <c r="CU100" s="175"/>
      <c r="CV100" s="175"/>
      <c r="CW100" s="175"/>
      <c r="CX100" s="175"/>
      <c r="CY100" s="175"/>
      <c r="CZ100" s="175"/>
      <c r="DA100" s="175"/>
      <c r="DB100" s="175"/>
      <c r="DC100" s="175"/>
      <c r="DD100" s="175"/>
      <c r="DE100" s="175"/>
      <c r="DF100" s="175"/>
      <c r="DG100" s="175"/>
    </row>
    <row r="101" spans="1:111" x14ac:dyDescent="0.2">
      <c r="A101" s="20"/>
      <c r="E101" s="2"/>
      <c r="F101" s="26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  <c r="Z101" s="175"/>
      <c r="AA101" s="175"/>
      <c r="AB101" s="175"/>
      <c r="AC101" s="175"/>
      <c r="AD101" s="175"/>
      <c r="AE101" s="175"/>
      <c r="AF101" s="175"/>
      <c r="AG101" s="175"/>
      <c r="AH101" s="175"/>
      <c r="AI101" s="175"/>
      <c r="AJ101" s="175"/>
      <c r="AK101" s="175"/>
      <c r="AL101" s="175"/>
      <c r="AM101" s="175"/>
      <c r="AN101" s="175"/>
      <c r="AO101" s="175"/>
      <c r="AP101" s="175"/>
      <c r="AQ101" s="175"/>
      <c r="AR101" s="175"/>
      <c r="AS101" s="175"/>
      <c r="AT101" s="175"/>
      <c r="AU101" s="175"/>
      <c r="AV101" s="175"/>
      <c r="AW101" s="175"/>
      <c r="AX101" s="175"/>
      <c r="AY101" s="175"/>
      <c r="AZ101" s="175"/>
      <c r="BA101" s="175"/>
      <c r="BB101" s="175"/>
      <c r="BC101" s="175"/>
      <c r="BD101" s="175"/>
      <c r="BE101" s="175"/>
      <c r="BF101" s="175"/>
      <c r="BG101" s="175"/>
      <c r="BH101" s="175"/>
      <c r="BI101" s="175"/>
      <c r="BJ101" s="175"/>
      <c r="BK101" s="175"/>
      <c r="BL101" s="175"/>
      <c r="BM101" s="175"/>
      <c r="BN101" s="175"/>
      <c r="BO101" s="175"/>
      <c r="BP101" s="175"/>
      <c r="BQ101" s="175"/>
      <c r="BR101" s="175"/>
      <c r="BS101" s="175"/>
      <c r="BT101" s="175"/>
      <c r="BU101" s="175"/>
      <c r="BV101" s="175"/>
      <c r="BW101" s="175"/>
      <c r="BX101" s="175"/>
      <c r="BY101" s="175"/>
      <c r="BZ101" s="175"/>
      <c r="CA101" s="175"/>
      <c r="CB101" s="175"/>
      <c r="CC101" s="175"/>
      <c r="CD101" s="175"/>
      <c r="CE101" s="175"/>
      <c r="CF101" s="175"/>
      <c r="CG101" s="175"/>
      <c r="CH101" s="175"/>
      <c r="CI101" s="175"/>
      <c r="CJ101" s="175"/>
      <c r="CK101" s="175"/>
      <c r="CL101" s="175"/>
      <c r="CM101" s="175"/>
      <c r="CN101" s="175"/>
      <c r="CO101" s="175"/>
      <c r="CP101" s="175"/>
      <c r="CQ101" s="175"/>
      <c r="CR101" s="175"/>
      <c r="CS101" s="175"/>
      <c r="CT101" s="175"/>
      <c r="CU101" s="175"/>
      <c r="CV101" s="175"/>
      <c r="CW101" s="175"/>
      <c r="CX101" s="175"/>
      <c r="CY101" s="175"/>
      <c r="CZ101" s="175"/>
      <c r="DA101" s="175"/>
      <c r="DB101" s="175"/>
      <c r="DC101" s="175"/>
      <c r="DD101" s="175"/>
      <c r="DE101" s="175"/>
      <c r="DF101" s="175"/>
      <c r="DG101" s="175"/>
    </row>
    <row r="102" spans="1:111" x14ac:dyDescent="0.2">
      <c r="A102" s="20"/>
      <c r="E102" s="2"/>
      <c r="F102" s="26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  <c r="Z102" s="175"/>
      <c r="AA102" s="175"/>
      <c r="AB102" s="175"/>
      <c r="AC102" s="175"/>
      <c r="AD102" s="175"/>
      <c r="AE102" s="175"/>
      <c r="AF102" s="175"/>
      <c r="AG102" s="175"/>
      <c r="AH102" s="175"/>
      <c r="AI102" s="175"/>
      <c r="AJ102" s="175"/>
      <c r="AK102" s="175"/>
      <c r="AL102" s="175"/>
      <c r="AM102" s="175"/>
      <c r="AN102" s="175"/>
      <c r="AO102" s="175"/>
      <c r="AP102" s="175"/>
      <c r="AQ102" s="175"/>
      <c r="AR102" s="175"/>
      <c r="AS102" s="175"/>
      <c r="AT102" s="175"/>
      <c r="AU102" s="175"/>
      <c r="AV102" s="175"/>
      <c r="AW102" s="175"/>
      <c r="AX102" s="175"/>
      <c r="AY102" s="175"/>
      <c r="AZ102" s="175"/>
      <c r="BA102" s="175"/>
      <c r="BB102" s="175"/>
      <c r="BC102" s="175"/>
      <c r="BD102" s="175"/>
      <c r="BE102" s="175"/>
      <c r="BF102" s="175"/>
      <c r="BG102" s="175"/>
      <c r="BH102" s="175"/>
      <c r="BI102" s="175"/>
      <c r="BJ102" s="175"/>
      <c r="BK102" s="175"/>
      <c r="BL102" s="175"/>
      <c r="BM102" s="175"/>
      <c r="BN102" s="175"/>
      <c r="BO102" s="175"/>
      <c r="BP102" s="175"/>
      <c r="BQ102" s="175"/>
      <c r="BR102" s="175"/>
      <c r="BS102" s="175"/>
      <c r="BT102" s="175"/>
      <c r="BU102" s="175"/>
      <c r="BV102" s="175"/>
      <c r="BW102" s="175"/>
      <c r="BX102" s="175"/>
      <c r="BY102" s="175"/>
      <c r="BZ102" s="175"/>
      <c r="CA102" s="175"/>
      <c r="CB102" s="175"/>
      <c r="CC102" s="175"/>
      <c r="CD102" s="175"/>
      <c r="CE102" s="175"/>
      <c r="CF102" s="175"/>
      <c r="CG102" s="175"/>
      <c r="CH102" s="175"/>
      <c r="CI102" s="175"/>
      <c r="CJ102" s="175"/>
      <c r="CK102" s="175"/>
      <c r="CL102" s="175"/>
      <c r="CM102" s="175"/>
      <c r="CN102" s="175"/>
      <c r="CO102" s="175"/>
      <c r="CP102" s="175"/>
      <c r="CQ102" s="175"/>
      <c r="CR102" s="175"/>
      <c r="CS102" s="175"/>
      <c r="CT102" s="175"/>
      <c r="CU102" s="175"/>
      <c r="CV102" s="175"/>
      <c r="CW102" s="175"/>
      <c r="CX102" s="175"/>
      <c r="CY102" s="175"/>
      <c r="CZ102" s="175"/>
      <c r="DA102" s="175"/>
      <c r="DB102" s="175"/>
      <c r="DC102" s="175"/>
      <c r="DD102" s="175"/>
      <c r="DE102" s="175"/>
      <c r="DF102" s="175"/>
      <c r="DG102" s="175"/>
    </row>
    <row r="103" spans="1:111" x14ac:dyDescent="0.2">
      <c r="A103" s="20"/>
      <c r="E103" s="2"/>
      <c r="F103" s="26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  <c r="Z103" s="175"/>
      <c r="AA103" s="175"/>
      <c r="AB103" s="175"/>
      <c r="AC103" s="175"/>
      <c r="AD103" s="175"/>
      <c r="AE103" s="175"/>
      <c r="AF103" s="175"/>
      <c r="AG103" s="175"/>
      <c r="AH103" s="175"/>
      <c r="AI103" s="175"/>
      <c r="AJ103" s="175"/>
      <c r="AK103" s="175"/>
      <c r="AL103" s="175"/>
      <c r="AM103" s="175"/>
      <c r="AN103" s="175"/>
      <c r="AO103" s="175"/>
      <c r="AP103" s="175"/>
      <c r="AQ103" s="175"/>
      <c r="AR103" s="175"/>
      <c r="AS103" s="175"/>
      <c r="AT103" s="175"/>
      <c r="AU103" s="175"/>
      <c r="AV103" s="175"/>
      <c r="AW103" s="175"/>
      <c r="AX103" s="175"/>
      <c r="AY103" s="175"/>
      <c r="AZ103" s="175"/>
      <c r="BA103" s="175"/>
      <c r="BB103" s="175"/>
      <c r="BC103" s="175"/>
      <c r="BD103" s="175"/>
      <c r="BE103" s="175"/>
      <c r="BF103" s="175"/>
      <c r="BG103" s="175"/>
      <c r="BH103" s="175"/>
      <c r="BI103" s="175"/>
      <c r="BJ103" s="175"/>
      <c r="BK103" s="175"/>
      <c r="BL103" s="175"/>
      <c r="BM103" s="175"/>
      <c r="BN103" s="175"/>
      <c r="BO103" s="175"/>
      <c r="BP103" s="175"/>
      <c r="BQ103" s="175"/>
      <c r="BR103" s="175"/>
      <c r="BS103" s="175"/>
      <c r="BT103" s="175"/>
      <c r="BU103" s="175"/>
      <c r="BV103" s="175"/>
      <c r="BW103" s="175"/>
      <c r="BX103" s="175"/>
      <c r="BY103" s="175"/>
      <c r="BZ103" s="175"/>
      <c r="CA103" s="175"/>
      <c r="CB103" s="175"/>
      <c r="CC103" s="175"/>
      <c r="CD103" s="175"/>
      <c r="CE103" s="175"/>
      <c r="CF103" s="175"/>
      <c r="CG103" s="175"/>
      <c r="CH103" s="175"/>
      <c r="CI103" s="175"/>
      <c r="CJ103" s="175"/>
      <c r="CK103" s="175"/>
      <c r="CL103" s="175"/>
      <c r="CM103" s="175"/>
      <c r="CN103" s="175"/>
      <c r="CO103" s="175"/>
      <c r="CP103" s="175"/>
      <c r="CQ103" s="175"/>
      <c r="CR103" s="175"/>
      <c r="CS103" s="175"/>
      <c r="CT103" s="175"/>
      <c r="CU103" s="175"/>
      <c r="CV103" s="175"/>
      <c r="CW103" s="175"/>
      <c r="CX103" s="175"/>
      <c r="CY103" s="175"/>
      <c r="CZ103" s="175"/>
      <c r="DA103" s="175"/>
      <c r="DB103" s="175"/>
      <c r="DC103" s="175"/>
      <c r="DD103" s="175"/>
      <c r="DE103" s="175"/>
      <c r="DF103" s="175"/>
      <c r="DG103" s="175"/>
    </row>
    <row r="104" spans="1:111" x14ac:dyDescent="0.2">
      <c r="A104" s="20"/>
      <c r="E104" s="2"/>
      <c r="F104" s="26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  <c r="Z104" s="175"/>
      <c r="AA104" s="175"/>
      <c r="AB104" s="175"/>
      <c r="AC104" s="175"/>
      <c r="AD104" s="175"/>
      <c r="AE104" s="175"/>
      <c r="AF104" s="175"/>
      <c r="AG104" s="175"/>
      <c r="AH104" s="175"/>
      <c r="AI104" s="175"/>
      <c r="AJ104" s="175"/>
      <c r="AK104" s="175"/>
      <c r="AL104" s="175"/>
      <c r="AM104" s="175"/>
      <c r="AN104" s="175"/>
      <c r="AO104" s="175"/>
      <c r="AP104" s="175"/>
      <c r="AQ104" s="175"/>
      <c r="AR104" s="175"/>
      <c r="AS104" s="175"/>
      <c r="AT104" s="175"/>
      <c r="AU104" s="175"/>
      <c r="AV104" s="175"/>
      <c r="AW104" s="175"/>
      <c r="AX104" s="175"/>
      <c r="AY104" s="175"/>
      <c r="AZ104" s="175"/>
      <c r="BA104" s="175"/>
      <c r="BB104" s="175"/>
      <c r="BC104" s="175"/>
      <c r="BD104" s="175"/>
      <c r="BE104" s="175"/>
      <c r="BF104" s="175"/>
      <c r="BG104" s="175"/>
      <c r="BH104" s="175"/>
      <c r="BI104" s="175"/>
      <c r="BJ104" s="175"/>
      <c r="BK104" s="175"/>
      <c r="BL104" s="175"/>
      <c r="BM104" s="175"/>
      <c r="BN104" s="175"/>
      <c r="BO104" s="175"/>
      <c r="BP104" s="175"/>
      <c r="BQ104" s="175"/>
      <c r="BR104" s="175"/>
      <c r="BS104" s="175"/>
      <c r="BT104" s="175"/>
      <c r="BU104" s="175"/>
      <c r="BV104" s="175"/>
      <c r="BW104" s="175"/>
      <c r="BX104" s="175"/>
      <c r="BY104" s="175"/>
      <c r="BZ104" s="175"/>
      <c r="CA104" s="175"/>
      <c r="CB104" s="175"/>
      <c r="CC104" s="175"/>
      <c r="CD104" s="175"/>
      <c r="CE104" s="175"/>
      <c r="CF104" s="175"/>
      <c r="CG104" s="175"/>
      <c r="CH104" s="175"/>
      <c r="CI104" s="175"/>
      <c r="CJ104" s="175"/>
      <c r="CK104" s="175"/>
      <c r="CL104" s="175"/>
      <c r="CM104" s="175"/>
      <c r="CN104" s="175"/>
      <c r="CO104" s="175"/>
      <c r="CP104" s="175"/>
      <c r="CQ104" s="175"/>
      <c r="CR104" s="175"/>
      <c r="CS104" s="175"/>
      <c r="CT104" s="175"/>
      <c r="CU104" s="175"/>
      <c r="CV104" s="175"/>
      <c r="CW104" s="175"/>
      <c r="CX104" s="175"/>
      <c r="CY104" s="175"/>
      <c r="CZ104" s="175"/>
      <c r="DA104" s="175"/>
      <c r="DB104" s="175"/>
      <c r="DC104" s="175"/>
      <c r="DD104" s="175"/>
      <c r="DE104" s="175"/>
      <c r="DF104" s="175"/>
      <c r="DG104" s="175"/>
    </row>
    <row r="105" spans="1:111" x14ac:dyDescent="0.2">
      <c r="A105" s="20"/>
      <c r="E105" s="2"/>
      <c r="F105" s="26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  <c r="Z105" s="175"/>
      <c r="AA105" s="175"/>
      <c r="AB105" s="175"/>
      <c r="AC105" s="175"/>
      <c r="AD105" s="175"/>
      <c r="AE105" s="175"/>
      <c r="AF105" s="175"/>
      <c r="AG105" s="175"/>
      <c r="AH105" s="175"/>
      <c r="AI105" s="175"/>
      <c r="AJ105" s="175"/>
      <c r="AK105" s="175"/>
      <c r="AL105" s="175"/>
      <c r="AM105" s="175"/>
      <c r="AN105" s="175"/>
      <c r="AO105" s="175"/>
      <c r="AP105" s="175"/>
      <c r="AQ105" s="175"/>
      <c r="AR105" s="175"/>
      <c r="AS105" s="175"/>
      <c r="AT105" s="175"/>
      <c r="AU105" s="175"/>
      <c r="AV105" s="175"/>
      <c r="AW105" s="175"/>
      <c r="AX105" s="175"/>
      <c r="AY105" s="175"/>
      <c r="AZ105" s="175"/>
      <c r="BA105" s="175"/>
      <c r="BB105" s="175"/>
      <c r="BC105" s="175"/>
      <c r="BD105" s="175"/>
      <c r="BE105" s="175"/>
      <c r="BF105" s="175"/>
      <c r="BG105" s="175"/>
      <c r="BH105" s="175"/>
      <c r="BI105" s="175"/>
      <c r="BJ105" s="175"/>
      <c r="BK105" s="175"/>
      <c r="BL105" s="175"/>
      <c r="BM105" s="175"/>
      <c r="BN105" s="175"/>
      <c r="BO105" s="175"/>
      <c r="BP105" s="175"/>
      <c r="BQ105" s="175"/>
      <c r="BR105" s="175"/>
      <c r="BS105" s="175"/>
      <c r="BT105" s="175"/>
      <c r="BU105" s="175"/>
      <c r="BV105" s="175"/>
      <c r="BW105" s="175"/>
      <c r="BX105" s="175"/>
      <c r="BY105" s="175"/>
      <c r="BZ105" s="175"/>
      <c r="CA105" s="175"/>
      <c r="CB105" s="175"/>
      <c r="CC105" s="175"/>
      <c r="CD105" s="175"/>
      <c r="CE105" s="175"/>
      <c r="CF105" s="175"/>
      <c r="CG105" s="175"/>
      <c r="CH105" s="175"/>
      <c r="CI105" s="175"/>
      <c r="CJ105" s="175"/>
      <c r="CK105" s="175"/>
      <c r="CL105" s="175"/>
      <c r="CM105" s="175"/>
      <c r="CN105" s="175"/>
      <c r="CO105" s="175"/>
      <c r="CP105" s="175"/>
      <c r="CQ105" s="175"/>
      <c r="CR105" s="175"/>
      <c r="CS105" s="175"/>
      <c r="CT105" s="175"/>
      <c r="CU105" s="175"/>
      <c r="CV105" s="175"/>
      <c r="CW105" s="175"/>
      <c r="CX105" s="175"/>
      <c r="CY105" s="175"/>
      <c r="CZ105" s="175"/>
      <c r="DA105" s="175"/>
      <c r="DB105" s="175"/>
      <c r="DC105" s="175"/>
      <c r="DD105" s="175"/>
      <c r="DE105" s="175"/>
      <c r="DF105" s="175"/>
      <c r="DG105" s="175"/>
    </row>
    <row r="106" spans="1:111" x14ac:dyDescent="0.2">
      <c r="A106" s="20"/>
      <c r="E106" s="2"/>
      <c r="F106" s="26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  <c r="Z106" s="175"/>
      <c r="AA106" s="175"/>
      <c r="AB106" s="175"/>
      <c r="AC106" s="175"/>
      <c r="AD106" s="175"/>
      <c r="AE106" s="175"/>
      <c r="AF106" s="175"/>
      <c r="AG106" s="175"/>
      <c r="AH106" s="175"/>
      <c r="AI106" s="175"/>
      <c r="AJ106" s="175"/>
      <c r="AK106" s="175"/>
      <c r="AL106" s="175"/>
      <c r="AM106" s="175"/>
      <c r="AN106" s="175"/>
      <c r="AO106" s="175"/>
      <c r="AP106" s="175"/>
      <c r="AQ106" s="175"/>
      <c r="AR106" s="175"/>
      <c r="AS106" s="175"/>
      <c r="AT106" s="175"/>
      <c r="AU106" s="175"/>
      <c r="AV106" s="175"/>
      <c r="AW106" s="175"/>
      <c r="AX106" s="175"/>
      <c r="AY106" s="175"/>
      <c r="AZ106" s="175"/>
      <c r="BA106" s="175"/>
      <c r="BB106" s="175"/>
      <c r="BC106" s="175"/>
      <c r="BD106" s="175"/>
      <c r="BE106" s="175"/>
      <c r="BF106" s="175"/>
      <c r="BG106" s="175"/>
      <c r="BH106" s="175"/>
      <c r="BI106" s="175"/>
      <c r="BJ106" s="175"/>
      <c r="BK106" s="175"/>
      <c r="BL106" s="175"/>
      <c r="BM106" s="175"/>
      <c r="BN106" s="175"/>
      <c r="BO106" s="175"/>
      <c r="BP106" s="175"/>
      <c r="BQ106" s="175"/>
      <c r="BR106" s="175"/>
      <c r="BS106" s="175"/>
      <c r="BT106" s="175"/>
      <c r="BU106" s="175"/>
      <c r="BV106" s="175"/>
      <c r="BW106" s="175"/>
      <c r="BX106" s="175"/>
      <c r="BY106" s="175"/>
      <c r="BZ106" s="175"/>
      <c r="CA106" s="175"/>
      <c r="CB106" s="175"/>
      <c r="CC106" s="175"/>
      <c r="CD106" s="175"/>
      <c r="CE106" s="175"/>
      <c r="CF106" s="175"/>
      <c r="CG106" s="175"/>
      <c r="CH106" s="175"/>
      <c r="CI106" s="175"/>
      <c r="CJ106" s="175"/>
      <c r="CK106" s="175"/>
      <c r="CL106" s="175"/>
      <c r="CM106" s="175"/>
      <c r="CN106" s="175"/>
      <c r="CO106" s="175"/>
      <c r="CP106" s="175"/>
      <c r="CQ106" s="175"/>
      <c r="CR106" s="175"/>
      <c r="CS106" s="175"/>
      <c r="CT106" s="175"/>
      <c r="CU106" s="175"/>
      <c r="CV106" s="175"/>
      <c r="CW106" s="175"/>
      <c r="CX106" s="175"/>
      <c r="CY106" s="175"/>
      <c r="CZ106" s="175"/>
      <c r="DA106" s="175"/>
      <c r="DB106" s="175"/>
      <c r="DC106" s="175"/>
      <c r="DD106" s="175"/>
      <c r="DE106" s="175"/>
      <c r="DF106" s="175"/>
      <c r="DG106" s="175"/>
    </row>
    <row r="107" spans="1:111" x14ac:dyDescent="0.2">
      <c r="A107" s="20"/>
      <c r="E107" s="2"/>
      <c r="F107" s="26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  <c r="Z107" s="175"/>
      <c r="AA107" s="175"/>
      <c r="AB107" s="175"/>
      <c r="AC107" s="175"/>
      <c r="AD107" s="175"/>
      <c r="AE107" s="175"/>
      <c r="AF107" s="175"/>
      <c r="AG107" s="175"/>
      <c r="AH107" s="175"/>
      <c r="AI107" s="175"/>
      <c r="AJ107" s="175"/>
      <c r="AK107" s="175"/>
      <c r="AL107" s="175"/>
      <c r="AM107" s="175"/>
      <c r="AN107" s="175"/>
      <c r="AO107" s="175"/>
      <c r="AP107" s="175"/>
      <c r="AQ107" s="175"/>
      <c r="AR107" s="175"/>
      <c r="AS107" s="175"/>
      <c r="AT107" s="175"/>
      <c r="AU107" s="175"/>
      <c r="AV107" s="175"/>
      <c r="AW107" s="175"/>
      <c r="AX107" s="175"/>
      <c r="AY107" s="175"/>
      <c r="AZ107" s="175"/>
      <c r="BA107" s="175"/>
      <c r="BB107" s="175"/>
      <c r="BC107" s="175"/>
      <c r="BD107" s="175"/>
      <c r="BE107" s="175"/>
      <c r="BF107" s="175"/>
      <c r="BG107" s="175"/>
      <c r="BH107" s="175"/>
      <c r="BI107" s="175"/>
      <c r="BJ107" s="175"/>
      <c r="BK107" s="175"/>
      <c r="BL107" s="175"/>
      <c r="BM107" s="175"/>
      <c r="BN107" s="175"/>
      <c r="BO107" s="175"/>
      <c r="BP107" s="175"/>
      <c r="BQ107" s="175"/>
      <c r="BR107" s="175"/>
      <c r="BS107" s="175"/>
      <c r="BT107" s="175"/>
      <c r="BU107" s="175"/>
      <c r="BV107" s="175"/>
      <c r="BW107" s="175"/>
      <c r="BX107" s="175"/>
      <c r="BY107" s="175"/>
      <c r="BZ107" s="175"/>
      <c r="CA107" s="175"/>
      <c r="CB107" s="175"/>
      <c r="CC107" s="175"/>
      <c r="CD107" s="175"/>
      <c r="CE107" s="175"/>
      <c r="CF107" s="175"/>
      <c r="CG107" s="175"/>
      <c r="CH107" s="175"/>
      <c r="CI107" s="175"/>
      <c r="CJ107" s="175"/>
      <c r="CK107" s="175"/>
      <c r="CL107" s="175"/>
      <c r="CM107" s="175"/>
      <c r="CN107" s="175"/>
      <c r="CO107" s="175"/>
      <c r="CP107" s="175"/>
      <c r="CQ107" s="175"/>
      <c r="CR107" s="175"/>
      <c r="CS107" s="175"/>
      <c r="CT107" s="175"/>
      <c r="CU107" s="175"/>
      <c r="CV107" s="175"/>
      <c r="CW107" s="175"/>
      <c r="CX107" s="175"/>
      <c r="CY107" s="175"/>
      <c r="CZ107" s="175"/>
      <c r="DA107" s="175"/>
      <c r="DB107" s="175"/>
      <c r="DC107" s="175"/>
      <c r="DD107" s="175"/>
      <c r="DE107" s="175"/>
      <c r="DF107" s="175"/>
      <c r="DG107" s="175"/>
    </row>
    <row r="108" spans="1:111" x14ac:dyDescent="0.2">
      <c r="A108" s="20"/>
      <c r="E108" s="2"/>
      <c r="F108" s="26"/>
      <c r="G108" s="175"/>
      <c r="H108" s="175"/>
      <c r="I108" s="175"/>
      <c r="J108" s="175"/>
      <c r="K108" s="175"/>
      <c r="L108" s="175"/>
      <c r="M108" s="175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  <c r="Z108" s="175"/>
      <c r="AA108" s="175"/>
      <c r="AB108" s="175"/>
      <c r="AC108" s="175"/>
      <c r="AD108" s="175"/>
      <c r="AE108" s="175"/>
      <c r="AF108" s="175"/>
      <c r="AG108" s="175"/>
      <c r="AH108" s="175"/>
      <c r="AI108" s="175"/>
      <c r="AJ108" s="175"/>
      <c r="AK108" s="175"/>
      <c r="AL108" s="175"/>
      <c r="AM108" s="175"/>
      <c r="AN108" s="175"/>
      <c r="AO108" s="175"/>
      <c r="AP108" s="175"/>
      <c r="AQ108" s="175"/>
      <c r="AR108" s="175"/>
      <c r="AS108" s="175"/>
      <c r="AT108" s="175"/>
      <c r="AU108" s="175"/>
      <c r="AV108" s="175"/>
      <c r="AW108" s="175"/>
      <c r="AX108" s="175"/>
      <c r="AY108" s="175"/>
      <c r="AZ108" s="175"/>
      <c r="BA108" s="175"/>
      <c r="BB108" s="175"/>
      <c r="BC108" s="175"/>
      <c r="BD108" s="175"/>
      <c r="BE108" s="175"/>
      <c r="BF108" s="175"/>
      <c r="BG108" s="175"/>
      <c r="BH108" s="175"/>
      <c r="BI108" s="175"/>
      <c r="BJ108" s="175"/>
      <c r="BK108" s="175"/>
      <c r="BL108" s="175"/>
      <c r="BM108" s="175"/>
      <c r="BN108" s="175"/>
      <c r="BO108" s="175"/>
      <c r="BP108" s="175"/>
      <c r="BQ108" s="175"/>
      <c r="BR108" s="175"/>
      <c r="BS108" s="175"/>
      <c r="BT108" s="175"/>
      <c r="BU108" s="175"/>
      <c r="BV108" s="175"/>
      <c r="BW108" s="175"/>
      <c r="BX108" s="175"/>
      <c r="BY108" s="175"/>
      <c r="BZ108" s="175"/>
      <c r="CA108" s="175"/>
      <c r="CB108" s="175"/>
      <c r="CC108" s="175"/>
      <c r="CD108" s="175"/>
      <c r="CE108" s="175"/>
      <c r="CF108" s="175"/>
      <c r="CG108" s="175"/>
      <c r="CH108" s="175"/>
      <c r="CI108" s="175"/>
      <c r="CJ108" s="175"/>
      <c r="CK108" s="175"/>
      <c r="CL108" s="175"/>
      <c r="CM108" s="175"/>
      <c r="CN108" s="175"/>
      <c r="CO108" s="175"/>
      <c r="CP108" s="175"/>
      <c r="CQ108" s="175"/>
      <c r="CR108" s="175"/>
      <c r="CS108" s="175"/>
      <c r="CT108" s="175"/>
      <c r="CU108" s="175"/>
      <c r="CV108" s="175"/>
      <c r="CW108" s="175"/>
      <c r="CX108" s="175"/>
      <c r="CY108" s="175"/>
      <c r="CZ108" s="175"/>
      <c r="DA108" s="175"/>
      <c r="DB108" s="175"/>
      <c r="DC108" s="175"/>
      <c r="DD108" s="175"/>
      <c r="DE108" s="175"/>
      <c r="DF108" s="175"/>
      <c r="DG108" s="175"/>
    </row>
    <row r="109" spans="1:111" x14ac:dyDescent="0.2">
      <c r="A109" s="20"/>
      <c r="E109" s="2"/>
      <c r="F109" s="26"/>
      <c r="G109" s="175"/>
      <c r="H109" s="175"/>
      <c r="I109" s="175"/>
      <c r="J109" s="175"/>
      <c r="K109" s="175"/>
      <c r="L109" s="175"/>
      <c r="M109" s="175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  <c r="Z109" s="175"/>
      <c r="AA109" s="175"/>
      <c r="AB109" s="175"/>
      <c r="AC109" s="175"/>
      <c r="AD109" s="175"/>
      <c r="AE109" s="175"/>
      <c r="AF109" s="175"/>
      <c r="AG109" s="175"/>
      <c r="AH109" s="175"/>
      <c r="AI109" s="175"/>
      <c r="AJ109" s="175"/>
      <c r="AK109" s="175"/>
      <c r="AL109" s="175"/>
      <c r="AM109" s="175"/>
      <c r="AN109" s="175"/>
      <c r="AO109" s="175"/>
      <c r="AP109" s="175"/>
      <c r="AQ109" s="175"/>
      <c r="AR109" s="175"/>
      <c r="AS109" s="175"/>
      <c r="AT109" s="175"/>
      <c r="AU109" s="175"/>
      <c r="AV109" s="175"/>
      <c r="AW109" s="175"/>
      <c r="AX109" s="175"/>
      <c r="AY109" s="175"/>
      <c r="AZ109" s="175"/>
      <c r="BA109" s="175"/>
      <c r="BB109" s="175"/>
      <c r="BC109" s="175"/>
      <c r="BD109" s="175"/>
      <c r="BE109" s="175"/>
      <c r="BF109" s="175"/>
      <c r="BG109" s="175"/>
      <c r="BH109" s="175"/>
      <c r="BI109" s="175"/>
      <c r="BJ109" s="175"/>
      <c r="BK109" s="175"/>
      <c r="BL109" s="175"/>
      <c r="BM109" s="175"/>
      <c r="BN109" s="175"/>
      <c r="BO109" s="175"/>
      <c r="BP109" s="175"/>
      <c r="BQ109" s="175"/>
      <c r="BR109" s="175"/>
      <c r="BS109" s="175"/>
      <c r="BT109" s="175"/>
      <c r="BU109" s="175"/>
      <c r="BV109" s="175"/>
      <c r="BW109" s="175"/>
      <c r="BX109" s="175"/>
      <c r="BY109" s="175"/>
      <c r="BZ109" s="175"/>
      <c r="CA109" s="175"/>
      <c r="CB109" s="175"/>
      <c r="CC109" s="175"/>
      <c r="CD109" s="175"/>
      <c r="CE109" s="175"/>
      <c r="CF109" s="175"/>
      <c r="CG109" s="175"/>
      <c r="CH109" s="175"/>
      <c r="CI109" s="175"/>
      <c r="CJ109" s="175"/>
      <c r="CK109" s="175"/>
      <c r="CL109" s="175"/>
      <c r="CM109" s="175"/>
      <c r="CN109" s="175"/>
      <c r="CO109" s="175"/>
      <c r="CP109" s="175"/>
      <c r="CQ109" s="175"/>
      <c r="CR109" s="175"/>
      <c r="CS109" s="175"/>
      <c r="CT109" s="175"/>
      <c r="CU109" s="175"/>
      <c r="CV109" s="175"/>
      <c r="CW109" s="175"/>
      <c r="CX109" s="175"/>
      <c r="CY109" s="175"/>
      <c r="CZ109" s="175"/>
      <c r="DA109" s="175"/>
      <c r="DB109" s="175"/>
      <c r="DC109" s="175"/>
      <c r="DD109" s="175"/>
      <c r="DE109" s="175"/>
      <c r="DF109" s="175"/>
      <c r="DG109" s="175"/>
    </row>
    <row r="110" spans="1:111" x14ac:dyDescent="0.2">
      <c r="A110" s="20"/>
      <c r="E110" s="2"/>
      <c r="F110" s="26"/>
      <c r="G110" s="175"/>
      <c r="H110" s="175"/>
      <c r="I110" s="175"/>
      <c r="J110" s="175"/>
      <c r="K110" s="175"/>
      <c r="L110" s="175"/>
      <c r="M110" s="175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  <c r="Z110" s="175"/>
      <c r="AA110" s="175"/>
      <c r="AB110" s="175"/>
      <c r="AC110" s="175"/>
      <c r="AD110" s="175"/>
      <c r="AE110" s="175"/>
      <c r="AF110" s="175"/>
      <c r="AG110" s="175"/>
      <c r="AH110" s="175"/>
      <c r="AI110" s="175"/>
      <c r="AJ110" s="175"/>
      <c r="AK110" s="175"/>
      <c r="AL110" s="175"/>
      <c r="AM110" s="175"/>
      <c r="AN110" s="175"/>
      <c r="AO110" s="175"/>
      <c r="AP110" s="175"/>
      <c r="AQ110" s="175"/>
      <c r="AR110" s="175"/>
      <c r="AS110" s="175"/>
      <c r="AT110" s="175"/>
      <c r="AU110" s="175"/>
      <c r="AV110" s="175"/>
      <c r="AW110" s="175"/>
      <c r="AX110" s="175"/>
      <c r="AY110" s="175"/>
      <c r="AZ110" s="175"/>
      <c r="BA110" s="175"/>
      <c r="BB110" s="175"/>
      <c r="BC110" s="175"/>
      <c r="BD110" s="175"/>
      <c r="BE110" s="175"/>
      <c r="BF110" s="175"/>
      <c r="BG110" s="175"/>
      <c r="BH110" s="175"/>
      <c r="BI110" s="175"/>
      <c r="BJ110" s="175"/>
      <c r="BK110" s="175"/>
      <c r="BL110" s="175"/>
      <c r="BM110" s="175"/>
      <c r="BN110" s="175"/>
      <c r="BO110" s="175"/>
      <c r="BP110" s="175"/>
      <c r="BQ110" s="175"/>
      <c r="BR110" s="175"/>
      <c r="BS110" s="175"/>
      <c r="BT110" s="175"/>
      <c r="BU110" s="175"/>
      <c r="BV110" s="175"/>
      <c r="BW110" s="175"/>
      <c r="BX110" s="175"/>
      <c r="BY110" s="175"/>
      <c r="BZ110" s="175"/>
      <c r="CA110" s="175"/>
      <c r="CB110" s="175"/>
      <c r="CC110" s="175"/>
      <c r="CD110" s="175"/>
      <c r="CE110" s="175"/>
      <c r="CF110" s="175"/>
      <c r="CG110" s="175"/>
      <c r="CH110" s="175"/>
      <c r="CI110" s="175"/>
      <c r="CJ110" s="175"/>
      <c r="CK110" s="175"/>
      <c r="CL110" s="175"/>
      <c r="CM110" s="175"/>
      <c r="CN110" s="175"/>
      <c r="CO110" s="175"/>
      <c r="CP110" s="175"/>
      <c r="CQ110" s="175"/>
      <c r="CR110" s="175"/>
      <c r="CS110" s="175"/>
      <c r="CT110" s="175"/>
      <c r="CU110" s="175"/>
      <c r="CV110" s="175"/>
      <c r="CW110" s="175"/>
      <c r="CX110" s="175"/>
      <c r="CY110" s="175"/>
      <c r="CZ110" s="175"/>
      <c r="DA110" s="175"/>
      <c r="DB110" s="175"/>
      <c r="DC110" s="175"/>
      <c r="DD110" s="175"/>
      <c r="DE110" s="175"/>
      <c r="DF110" s="175"/>
      <c r="DG110" s="175"/>
    </row>
    <row r="111" spans="1:111" x14ac:dyDescent="0.2">
      <c r="A111" s="20"/>
      <c r="E111" s="2"/>
      <c r="F111" s="26"/>
      <c r="G111" s="175"/>
      <c r="H111" s="175"/>
      <c r="I111" s="175"/>
      <c r="J111" s="175"/>
      <c r="K111" s="175"/>
      <c r="L111" s="175"/>
      <c r="M111" s="175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  <c r="Z111" s="175"/>
      <c r="AA111" s="175"/>
      <c r="AB111" s="175"/>
      <c r="AC111" s="175"/>
      <c r="AD111" s="175"/>
      <c r="AE111" s="175"/>
      <c r="AF111" s="175"/>
      <c r="AG111" s="175"/>
      <c r="AH111" s="175"/>
      <c r="AI111" s="175"/>
      <c r="AJ111" s="175"/>
      <c r="AK111" s="175"/>
      <c r="AL111" s="175"/>
      <c r="AM111" s="175"/>
      <c r="AN111" s="175"/>
      <c r="AO111" s="175"/>
      <c r="AP111" s="175"/>
      <c r="AQ111" s="175"/>
      <c r="AR111" s="175"/>
      <c r="AS111" s="175"/>
      <c r="AT111" s="175"/>
      <c r="AU111" s="175"/>
      <c r="AV111" s="175"/>
      <c r="AW111" s="175"/>
      <c r="AX111" s="175"/>
      <c r="AY111" s="175"/>
      <c r="AZ111" s="175"/>
      <c r="BA111" s="175"/>
      <c r="BB111" s="175"/>
      <c r="BC111" s="175"/>
      <c r="BD111" s="175"/>
      <c r="BE111" s="175"/>
      <c r="BF111" s="175"/>
      <c r="BG111" s="175"/>
      <c r="BH111" s="175"/>
      <c r="BI111" s="175"/>
      <c r="BJ111" s="175"/>
      <c r="BK111" s="175"/>
      <c r="BL111" s="175"/>
      <c r="BM111" s="175"/>
      <c r="BN111" s="175"/>
      <c r="BO111" s="175"/>
      <c r="BP111" s="175"/>
      <c r="BQ111" s="175"/>
      <c r="BR111" s="175"/>
      <c r="BS111" s="175"/>
      <c r="BT111" s="175"/>
      <c r="BU111" s="175"/>
      <c r="BV111" s="175"/>
      <c r="BW111" s="175"/>
      <c r="BX111" s="175"/>
      <c r="BY111" s="175"/>
      <c r="BZ111" s="175"/>
      <c r="CA111" s="175"/>
      <c r="CB111" s="175"/>
      <c r="CC111" s="175"/>
      <c r="CD111" s="175"/>
      <c r="CE111" s="175"/>
      <c r="CF111" s="175"/>
      <c r="CG111" s="175"/>
      <c r="CH111" s="175"/>
      <c r="CI111" s="175"/>
      <c r="CJ111" s="175"/>
      <c r="CK111" s="175"/>
      <c r="CL111" s="175"/>
      <c r="CM111" s="175"/>
      <c r="CN111" s="175"/>
      <c r="CO111" s="175"/>
      <c r="CP111" s="175"/>
      <c r="CQ111" s="175"/>
      <c r="CR111" s="175"/>
      <c r="CS111" s="175"/>
      <c r="CT111" s="175"/>
      <c r="CU111" s="175"/>
      <c r="CV111" s="175"/>
      <c r="CW111" s="175"/>
      <c r="CX111" s="175"/>
      <c r="CY111" s="175"/>
      <c r="CZ111" s="175"/>
      <c r="DA111" s="175"/>
      <c r="DB111" s="175"/>
      <c r="DC111" s="175"/>
      <c r="DD111" s="175"/>
      <c r="DE111" s="175"/>
      <c r="DF111" s="175"/>
      <c r="DG111" s="175"/>
    </row>
    <row r="112" spans="1:111" x14ac:dyDescent="0.2">
      <c r="A112" s="20"/>
      <c r="E112" s="2"/>
      <c r="F112" s="26"/>
      <c r="G112" s="175"/>
      <c r="H112" s="175"/>
      <c r="I112" s="175"/>
      <c r="J112" s="175"/>
      <c r="K112" s="175"/>
      <c r="L112" s="175"/>
      <c r="M112" s="175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  <c r="Z112" s="175"/>
      <c r="AA112" s="175"/>
      <c r="AB112" s="175"/>
      <c r="AC112" s="175"/>
      <c r="AD112" s="175"/>
      <c r="AE112" s="175"/>
      <c r="AF112" s="175"/>
      <c r="AG112" s="175"/>
      <c r="AH112" s="175"/>
      <c r="AI112" s="175"/>
      <c r="AJ112" s="175"/>
      <c r="AK112" s="175"/>
      <c r="AL112" s="175"/>
      <c r="AM112" s="175"/>
      <c r="AN112" s="175"/>
      <c r="AO112" s="175"/>
      <c r="AP112" s="175"/>
      <c r="AQ112" s="175"/>
      <c r="AR112" s="175"/>
      <c r="AS112" s="175"/>
      <c r="AT112" s="175"/>
      <c r="AU112" s="175"/>
      <c r="AV112" s="175"/>
      <c r="AW112" s="175"/>
      <c r="AX112" s="175"/>
      <c r="AY112" s="175"/>
      <c r="AZ112" s="175"/>
      <c r="BA112" s="175"/>
      <c r="BB112" s="175"/>
      <c r="BC112" s="175"/>
      <c r="BD112" s="175"/>
      <c r="BE112" s="175"/>
      <c r="BF112" s="175"/>
      <c r="BG112" s="175"/>
      <c r="BH112" s="175"/>
      <c r="BI112" s="175"/>
      <c r="BJ112" s="175"/>
      <c r="BK112" s="175"/>
      <c r="BL112" s="175"/>
      <c r="BM112" s="175"/>
      <c r="BN112" s="175"/>
      <c r="BO112" s="175"/>
      <c r="BP112" s="175"/>
      <c r="BQ112" s="175"/>
      <c r="BR112" s="175"/>
      <c r="BS112" s="175"/>
      <c r="BT112" s="175"/>
      <c r="BU112" s="175"/>
      <c r="BV112" s="175"/>
      <c r="BW112" s="175"/>
      <c r="BX112" s="175"/>
      <c r="BY112" s="175"/>
      <c r="BZ112" s="175"/>
      <c r="CA112" s="175"/>
      <c r="CB112" s="175"/>
      <c r="CC112" s="175"/>
      <c r="CD112" s="175"/>
      <c r="CE112" s="175"/>
      <c r="CF112" s="175"/>
      <c r="CG112" s="175"/>
      <c r="CH112" s="175"/>
      <c r="CI112" s="175"/>
      <c r="CJ112" s="175"/>
      <c r="CK112" s="175"/>
      <c r="CL112" s="175"/>
      <c r="CM112" s="175"/>
      <c r="CN112" s="175"/>
      <c r="CO112" s="175"/>
      <c r="CP112" s="175"/>
      <c r="CQ112" s="175"/>
      <c r="CR112" s="175"/>
      <c r="CS112" s="175"/>
      <c r="CT112" s="175"/>
      <c r="CU112" s="175"/>
      <c r="CV112" s="175"/>
      <c r="CW112" s="175"/>
      <c r="CX112" s="175"/>
      <c r="CY112" s="175"/>
      <c r="CZ112" s="175"/>
      <c r="DA112" s="175"/>
      <c r="DB112" s="175"/>
      <c r="DC112" s="175"/>
      <c r="DD112" s="175"/>
      <c r="DE112" s="175"/>
      <c r="DF112" s="175"/>
      <c r="DG112" s="175"/>
    </row>
    <row r="113" spans="1:111" x14ac:dyDescent="0.2">
      <c r="A113" s="20"/>
      <c r="E113" s="2"/>
      <c r="F113" s="26"/>
      <c r="G113" s="175"/>
      <c r="H113" s="175"/>
      <c r="I113" s="175"/>
      <c r="J113" s="175"/>
      <c r="K113" s="175"/>
      <c r="L113" s="175"/>
      <c r="M113" s="175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  <c r="Z113" s="175"/>
      <c r="AA113" s="175"/>
      <c r="AB113" s="175"/>
      <c r="AC113" s="175"/>
      <c r="AD113" s="175"/>
      <c r="AE113" s="175"/>
      <c r="AF113" s="175"/>
      <c r="AG113" s="175"/>
      <c r="AH113" s="175"/>
      <c r="AI113" s="175"/>
      <c r="AJ113" s="175"/>
      <c r="AK113" s="175"/>
      <c r="AL113" s="175"/>
      <c r="AM113" s="175"/>
      <c r="AN113" s="175"/>
      <c r="AO113" s="175"/>
      <c r="AP113" s="175"/>
      <c r="AQ113" s="175"/>
      <c r="AR113" s="175"/>
      <c r="AS113" s="175"/>
      <c r="AT113" s="175"/>
      <c r="AU113" s="175"/>
      <c r="AV113" s="175"/>
      <c r="AW113" s="175"/>
      <c r="AX113" s="175"/>
      <c r="AY113" s="175"/>
      <c r="AZ113" s="175"/>
      <c r="BA113" s="175"/>
      <c r="BB113" s="175"/>
      <c r="BC113" s="175"/>
      <c r="BD113" s="175"/>
      <c r="BE113" s="175"/>
      <c r="BF113" s="175"/>
      <c r="BG113" s="175"/>
      <c r="BH113" s="175"/>
      <c r="BI113" s="175"/>
      <c r="BJ113" s="175"/>
      <c r="BK113" s="175"/>
      <c r="BL113" s="175"/>
      <c r="BM113" s="175"/>
      <c r="BN113" s="175"/>
      <c r="BO113" s="175"/>
      <c r="BP113" s="175"/>
      <c r="BQ113" s="175"/>
      <c r="BR113" s="175"/>
      <c r="BS113" s="175"/>
      <c r="BT113" s="175"/>
      <c r="BU113" s="175"/>
      <c r="BV113" s="175"/>
      <c r="BW113" s="175"/>
      <c r="BX113" s="175"/>
      <c r="BY113" s="175"/>
      <c r="BZ113" s="175"/>
      <c r="CA113" s="175"/>
      <c r="CB113" s="175"/>
      <c r="CC113" s="175"/>
      <c r="CD113" s="175"/>
      <c r="CE113" s="175"/>
      <c r="CF113" s="175"/>
      <c r="CG113" s="175"/>
      <c r="CH113" s="175"/>
      <c r="CI113" s="175"/>
      <c r="CJ113" s="175"/>
      <c r="CK113" s="175"/>
      <c r="CL113" s="175"/>
      <c r="CM113" s="175"/>
      <c r="CN113" s="175"/>
      <c r="CO113" s="175"/>
      <c r="CP113" s="175"/>
      <c r="CQ113" s="175"/>
      <c r="CR113" s="175"/>
      <c r="CS113" s="175"/>
      <c r="CT113" s="175"/>
      <c r="CU113" s="175"/>
      <c r="CV113" s="175"/>
      <c r="CW113" s="175"/>
      <c r="CX113" s="175"/>
      <c r="CY113" s="175"/>
      <c r="CZ113" s="175"/>
      <c r="DA113" s="175"/>
      <c r="DB113" s="175"/>
      <c r="DC113" s="175"/>
      <c r="DD113" s="175"/>
      <c r="DE113" s="175"/>
      <c r="DF113" s="175"/>
      <c r="DG113" s="175"/>
    </row>
    <row r="114" spans="1:111" x14ac:dyDescent="0.2">
      <c r="A114" s="20"/>
      <c r="E114" s="2"/>
      <c r="F114" s="26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  <c r="Z114" s="175"/>
      <c r="AA114" s="175"/>
      <c r="AB114" s="175"/>
      <c r="AC114" s="175"/>
      <c r="AD114" s="175"/>
      <c r="AE114" s="175"/>
      <c r="AF114" s="175"/>
      <c r="AG114" s="175"/>
      <c r="AH114" s="175"/>
      <c r="AI114" s="175"/>
      <c r="AJ114" s="175"/>
      <c r="AK114" s="175"/>
      <c r="AL114" s="175"/>
      <c r="AM114" s="175"/>
      <c r="AN114" s="175"/>
      <c r="AO114" s="175"/>
      <c r="AP114" s="175"/>
      <c r="AQ114" s="175"/>
      <c r="AR114" s="175"/>
      <c r="AS114" s="175"/>
      <c r="AT114" s="175"/>
      <c r="AU114" s="175"/>
      <c r="AV114" s="175"/>
      <c r="AW114" s="175"/>
      <c r="AX114" s="175"/>
      <c r="AY114" s="175"/>
      <c r="AZ114" s="175"/>
      <c r="BA114" s="175"/>
      <c r="BB114" s="175"/>
      <c r="BC114" s="175"/>
      <c r="BD114" s="175"/>
      <c r="BE114" s="175"/>
      <c r="BF114" s="175"/>
      <c r="BG114" s="175"/>
      <c r="BH114" s="175"/>
      <c r="BI114" s="175"/>
      <c r="BJ114" s="175"/>
      <c r="BK114" s="175"/>
      <c r="BL114" s="175"/>
      <c r="BM114" s="175"/>
      <c r="BN114" s="175"/>
      <c r="BO114" s="175"/>
      <c r="BP114" s="175"/>
      <c r="BQ114" s="175"/>
      <c r="BR114" s="175"/>
      <c r="BS114" s="175"/>
      <c r="BT114" s="175"/>
      <c r="BU114" s="175"/>
      <c r="BV114" s="175"/>
      <c r="BW114" s="175"/>
      <c r="BX114" s="175"/>
      <c r="BY114" s="175"/>
      <c r="BZ114" s="175"/>
      <c r="CA114" s="175"/>
      <c r="CB114" s="175"/>
      <c r="CC114" s="175"/>
      <c r="CD114" s="175"/>
      <c r="CE114" s="175"/>
      <c r="CF114" s="175"/>
      <c r="CG114" s="175"/>
      <c r="CH114" s="175"/>
      <c r="CI114" s="175"/>
      <c r="CJ114" s="175"/>
      <c r="CK114" s="175"/>
      <c r="CL114" s="175"/>
      <c r="CM114" s="175"/>
      <c r="CN114" s="175"/>
      <c r="CO114" s="175"/>
      <c r="CP114" s="175"/>
      <c r="CQ114" s="175"/>
      <c r="CR114" s="175"/>
      <c r="CS114" s="175"/>
      <c r="CT114" s="175"/>
      <c r="CU114" s="175"/>
      <c r="CV114" s="175"/>
      <c r="CW114" s="175"/>
      <c r="CX114" s="175"/>
      <c r="CY114" s="175"/>
      <c r="CZ114" s="175"/>
      <c r="DA114" s="175"/>
      <c r="DB114" s="175"/>
      <c r="DC114" s="175"/>
      <c r="DD114" s="175"/>
      <c r="DE114" s="175"/>
      <c r="DF114" s="175"/>
      <c r="DG114" s="175"/>
    </row>
    <row r="115" spans="1:111" x14ac:dyDescent="0.2">
      <c r="A115" s="20"/>
      <c r="E115" s="2"/>
      <c r="F115" s="26"/>
    </row>
    <row r="116" spans="1:111" x14ac:dyDescent="0.2">
      <c r="A116" s="20"/>
      <c r="E116" s="2"/>
      <c r="F116" s="26"/>
    </row>
  </sheetData>
  <mergeCells count="6">
    <mergeCell ref="A16:D16"/>
    <mergeCell ref="A13:D13"/>
    <mergeCell ref="A11:D11"/>
    <mergeCell ref="A1:F1"/>
    <mergeCell ref="A2:F2"/>
    <mergeCell ref="A4:D4"/>
  </mergeCells>
  <pageMargins left="0.25" right="0.25" top="0.75" bottom="0.75" header="0.3" footer="0.3"/>
  <pageSetup orientation="landscape" r:id="rId1"/>
  <headerFoot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6"/>
  <sheetViews>
    <sheetView tabSelected="1" view="pageBreakPreview" zoomScale="60" zoomScaleNormal="100" workbookViewId="0">
      <selection activeCell="B14" sqref="B14"/>
    </sheetView>
  </sheetViews>
  <sheetFormatPr defaultRowHeight="15" x14ac:dyDescent="0.25"/>
  <cols>
    <col min="1" max="1" width="52.7109375" customWidth="1"/>
    <col min="2" max="2" width="68.85546875" customWidth="1"/>
    <col min="4" max="4" width="14.42578125" customWidth="1"/>
    <col min="5" max="5" width="16.42578125" customWidth="1"/>
    <col min="7" max="7" width="6" customWidth="1"/>
    <col min="8" max="8" width="14" customWidth="1"/>
    <col min="9" max="9" width="14.140625" customWidth="1"/>
    <col min="10" max="10" width="11.7109375" bestFit="1" customWidth="1"/>
  </cols>
  <sheetData>
    <row r="2" spans="1:10" x14ac:dyDescent="0.25">
      <c r="A2" s="473" t="s">
        <v>337</v>
      </c>
      <c r="B2" s="474"/>
      <c r="C2" s="321"/>
      <c r="D2" s="321"/>
      <c r="E2" s="475" t="s">
        <v>338</v>
      </c>
      <c r="F2" s="475"/>
      <c r="G2" s="321"/>
      <c r="H2" s="321"/>
      <c r="J2" s="197"/>
    </row>
    <row r="3" spans="1:10" ht="18.75" x14ac:dyDescent="0.3">
      <c r="A3" s="322" t="s">
        <v>118</v>
      </c>
      <c r="B3" s="323" t="s">
        <v>321</v>
      </c>
      <c r="C3" s="321"/>
      <c r="D3" s="321" t="s">
        <v>465</v>
      </c>
      <c r="E3" s="324">
        <v>10000</v>
      </c>
      <c r="F3" s="325"/>
      <c r="G3" s="321"/>
      <c r="H3" s="321"/>
      <c r="I3" s="197"/>
    </row>
    <row r="4" spans="1:10" ht="18.75" x14ac:dyDescent="0.3">
      <c r="A4" s="326" t="s">
        <v>226</v>
      </c>
      <c r="B4" s="327" t="s">
        <v>464</v>
      </c>
      <c r="C4" s="321"/>
      <c r="D4" s="321" t="s">
        <v>466</v>
      </c>
      <c r="E4" s="328">
        <v>10000</v>
      </c>
      <c r="F4" s="328"/>
      <c r="G4" s="321"/>
      <c r="H4" s="321"/>
      <c r="I4" s="197"/>
    </row>
    <row r="5" spans="1:10" ht="18.75" x14ac:dyDescent="0.3">
      <c r="A5" s="326" t="s">
        <v>334</v>
      </c>
      <c r="B5" s="329">
        <v>967600</v>
      </c>
      <c r="C5" s="321"/>
      <c r="D5" s="321" t="s">
        <v>467</v>
      </c>
      <c r="E5" s="328">
        <v>25000</v>
      </c>
      <c r="F5" s="328"/>
      <c r="G5" s="321"/>
      <c r="H5" s="321"/>
      <c r="I5" s="197"/>
    </row>
    <row r="6" spans="1:10" ht="24" customHeight="1" x14ac:dyDescent="0.3">
      <c r="A6" s="326" t="s">
        <v>328</v>
      </c>
      <c r="B6" s="330">
        <v>4595272.45</v>
      </c>
      <c r="C6" s="321"/>
      <c r="D6" s="321" t="s">
        <v>468</v>
      </c>
      <c r="E6" s="328">
        <v>30000</v>
      </c>
      <c r="F6" s="328"/>
      <c r="G6" s="321"/>
      <c r="H6" s="321"/>
      <c r="I6" s="197"/>
    </row>
    <row r="7" spans="1:10" ht="37.5" customHeight="1" x14ac:dyDescent="0.3">
      <c r="A7" s="326" t="s">
        <v>329</v>
      </c>
      <c r="B7" s="329">
        <v>143000</v>
      </c>
      <c r="C7" s="321"/>
      <c r="D7" s="321" t="s">
        <v>469</v>
      </c>
      <c r="E7" s="328">
        <v>18000</v>
      </c>
      <c r="F7" s="328"/>
      <c r="G7" s="321"/>
      <c r="H7" s="321"/>
      <c r="I7" s="197"/>
    </row>
    <row r="8" spans="1:10" ht="26.25" customHeight="1" x14ac:dyDescent="0.3">
      <c r="A8" s="326" t="s">
        <v>330</v>
      </c>
      <c r="B8" s="329">
        <v>25180</v>
      </c>
      <c r="C8" s="321"/>
      <c r="D8" s="321" t="s">
        <v>470</v>
      </c>
      <c r="E8" s="328">
        <v>20000</v>
      </c>
      <c r="F8" s="328"/>
      <c r="G8" s="321"/>
      <c r="H8" s="321"/>
      <c r="I8" s="197"/>
    </row>
    <row r="9" spans="1:10" ht="18.75" x14ac:dyDescent="0.3">
      <c r="A9" s="326" t="s">
        <v>3</v>
      </c>
      <c r="B9" s="329">
        <v>2605136.67</v>
      </c>
      <c r="C9" s="321"/>
      <c r="D9" s="321" t="s">
        <v>471</v>
      </c>
      <c r="E9" s="328">
        <v>30000</v>
      </c>
      <c r="F9" s="328"/>
      <c r="G9" s="321"/>
      <c r="H9" s="321"/>
      <c r="I9" s="197"/>
    </row>
    <row r="10" spans="1:10" ht="18.75" x14ac:dyDescent="0.3">
      <c r="A10" s="326" t="s">
        <v>335</v>
      </c>
      <c r="B10" s="329">
        <v>600000</v>
      </c>
      <c r="C10" s="321"/>
      <c r="D10" s="321"/>
      <c r="E10" s="324">
        <f>SUM(E3:E9)</f>
        <v>143000</v>
      </c>
      <c r="F10" s="328"/>
      <c r="G10" s="321"/>
      <c r="H10" s="321"/>
      <c r="I10" s="198"/>
      <c r="J10" s="197"/>
    </row>
    <row r="11" spans="1:10" ht="18.75" x14ac:dyDescent="0.3">
      <c r="A11" s="326" t="s">
        <v>336</v>
      </c>
      <c r="B11" s="329">
        <v>300000</v>
      </c>
      <c r="C11" s="321"/>
      <c r="D11" s="321"/>
      <c r="E11" s="324"/>
      <c r="F11" s="328"/>
      <c r="G11" s="321"/>
      <c r="H11" s="321"/>
      <c r="I11" s="198"/>
      <c r="J11" s="197"/>
    </row>
    <row r="12" spans="1:10" ht="18.75" x14ac:dyDescent="0.3">
      <c r="A12" s="326" t="s">
        <v>339</v>
      </c>
      <c r="B12" s="329">
        <v>996270</v>
      </c>
      <c r="C12" s="321"/>
      <c r="D12" s="321"/>
      <c r="E12" s="324"/>
      <c r="F12" s="328"/>
      <c r="G12" s="321"/>
      <c r="H12" s="321"/>
      <c r="I12" s="198"/>
      <c r="J12" s="197"/>
    </row>
    <row r="13" spans="1:10" ht="24" customHeight="1" x14ac:dyDescent="0.35">
      <c r="A13" s="331" t="s">
        <v>331</v>
      </c>
      <c r="B13" s="332"/>
      <c r="C13" s="321"/>
      <c r="D13" s="321"/>
      <c r="E13" s="321"/>
      <c r="F13" s="328"/>
      <c r="G13" s="321"/>
      <c r="H13" s="321"/>
    </row>
    <row r="14" spans="1:10" ht="24.75" customHeight="1" x14ac:dyDescent="0.3">
      <c r="A14" s="326" t="s">
        <v>332</v>
      </c>
      <c r="B14" s="329">
        <v>30000</v>
      </c>
      <c r="C14" s="321"/>
      <c r="D14" s="321"/>
      <c r="E14" s="325"/>
      <c r="F14" s="324"/>
      <c r="G14" s="321"/>
      <c r="H14" s="321"/>
    </row>
    <row r="15" spans="1:10" ht="18.75" x14ac:dyDescent="0.3">
      <c r="A15" s="322" t="s">
        <v>333</v>
      </c>
      <c r="B15" s="329">
        <v>2185427.85</v>
      </c>
      <c r="C15" s="321"/>
      <c r="D15" s="321"/>
      <c r="E15" s="321"/>
      <c r="F15" s="321"/>
      <c r="G15" s="321"/>
      <c r="H15" s="321"/>
    </row>
    <row r="16" spans="1:10" ht="18.75" x14ac:dyDescent="0.3">
      <c r="A16" s="322" t="s">
        <v>115</v>
      </c>
      <c r="B16" s="333">
        <f>SUM(B5:B15)</f>
        <v>12447886.970000001</v>
      </c>
      <c r="C16" s="321"/>
      <c r="D16" s="321"/>
      <c r="E16" s="321"/>
      <c r="F16" s="321"/>
      <c r="G16" s="321"/>
      <c r="H16" s="321"/>
    </row>
  </sheetData>
  <mergeCells count="2">
    <mergeCell ref="A2:B2"/>
    <mergeCell ref="E2:F2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G10" sqref="G10"/>
    </sheetView>
  </sheetViews>
  <sheetFormatPr defaultRowHeight="15" x14ac:dyDescent="0.25"/>
  <cols>
    <col min="1" max="1" width="18.42578125" customWidth="1"/>
    <col min="2" max="2" width="13.28515625" bestFit="1" customWidth="1"/>
  </cols>
  <sheetData>
    <row r="2" spans="1:2" x14ac:dyDescent="0.25">
      <c r="A2" s="30">
        <f>IGF!E120</f>
        <v>3562431.4000000004</v>
      </c>
    </row>
    <row r="3" spans="1:2" x14ac:dyDescent="0.25">
      <c r="A3" s="30">
        <f>'DACF and MP'!E72</f>
        <v>2605136.67</v>
      </c>
    </row>
    <row r="4" spans="1:2" x14ac:dyDescent="0.25">
      <c r="A4" s="30">
        <f>'DACF and MP'!E82</f>
        <v>600000</v>
      </c>
    </row>
    <row r="5" spans="1:2" x14ac:dyDescent="0.25">
      <c r="A5" s="30" t="e">
        <f>'DACF-RFG'!#REF!</f>
        <v>#REF!</v>
      </c>
    </row>
    <row r="6" spans="1:2" x14ac:dyDescent="0.25">
      <c r="A6" s="30">
        <f>PWD!E20</f>
        <v>350000</v>
      </c>
    </row>
    <row r="7" spans="1:2" x14ac:dyDescent="0.25">
      <c r="A7" s="30">
        <f>GoG!E6</f>
        <v>4595272.4519999996</v>
      </c>
    </row>
    <row r="8" spans="1:2" x14ac:dyDescent="0.25">
      <c r="A8" s="254">
        <v>25180</v>
      </c>
    </row>
    <row r="9" spans="1:2" x14ac:dyDescent="0.25">
      <c r="A9" s="254">
        <v>89000</v>
      </c>
      <c r="B9" s="30">
        <f>A7+A8+A9</f>
        <v>4709452.4519999996</v>
      </c>
    </row>
    <row r="10" spans="1:2" x14ac:dyDescent="0.25">
      <c r="A10" s="30" t="e">
        <f>#REF!</f>
        <v>#REF!</v>
      </c>
    </row>
    <row r="11" spans="1:2" x14ac:dyDescent="0.25">
      <c r="A11" s="30">
        <f>MDF!E24</f>
        <v>2185427.8499999996</v>
      </c>
    </row>
    <row r="12" spans="1:2" x14ac:dyDescent="0.25">
      <c r="A12" s="30" t="e">
        <f>SUM(A2:A11)</f>
        <v>#REF!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21"/>
  <sheetViews>
    <sheetView workbookViewId="0">
      <selection activeCell="I11" sqref="I11"/>
    </sheetView>
  </sheetViews>
  <sheetFormatPr defaultRowHeight="15" x14ac:dyDescent="0.25"/>
  <cols>
    <col min="1" max="1" width="22.140625" customWidth="1"/>
    <col min="2" max="2" width="13.42578125" customWidth="1"/>
    <col min="3" max="3" width="24.7109375" customWidth="1"/>
    <col min="4" max="4" width="20.140625" customWidth="1"/>
    <col min="5" max="5" width="19.42578125" customWidth="1"/>
    <col min="6" max="6" width="30.28515625" customWidth="1"/>
    <col min="9" max="9" width="11.7109375" bestFit="1" customWidth="1"/>
  </cols>
  <sheetData>
    <row r="2" spans="1:9" x14ac:dyDescent="0.25">
      <c r="A2" s="388" t="s">
        <v>0</v>
      </c>
      <c r="B2" s="388"/>
      <c r="C2" s="388"/>
      <c r="D2" s="388"/>
      <c r="E2" s="388"/>
      <c r="F2" s="388"/>
    </row>
    <row r="3" spans="1:9" x14ac:dyDescent="0.25">
      <c r="A3" s="390" t="s">
        <v>413</v>
      </c>
      <c r="B3" s="390"/>
      <c r="C3" s="390"/>
      <c r="D3" s="390"/>
      <c r="E3" s="390"/>
      <c r="F3" s="390"/>
    </row>
    <row r="4" spans="1:9" x14ac:dyDescent="0.25">
      <c r="A4" s="389" t="s">
        <v>127</v>
      </c>
      <c r="B4" s="389"/>
      <c r="C4" s="389"/>
      <c r="D4" s="389"/>
      <c r="E4" s="389"/>
      <c r="F4" s="389"/>
    </row>
    <row r="5" spans="1:9" x14ac:dyDescent="0.25">
      <c r="A5" s="389" t="s">
        <v>6</v>
      </c>
      <c r="B5" s="389"/>
      <c r="C5" s="389"/>
      <c r="D5" s="389"/>
      <c r="E5" s="389"/>
      <c r="F5" s="389"/>
    </row>
    <row r="6" spans="1:9" ht="29.25" x14ac:dyDescent="0.25">
      <c r="A6" s="260" t="s">
        <v>362</v>
      </c>
      <c r="B6" s="261" t="s">
        <v>143</v>
      </c>
      <c r="C6" s="261" t="s">
        <v>124</v>
      </c>
      <c r="D6" s="262" t="s">
        <v>125</v>
      </c>
      <c r="E6" s="262" t="s">
        <v>126</v>
      </c>
      <c r="F6" s="263" t="s">
        <v>5</v>
      </c>
    </row>
    <row r="7" spans="1:9" ht="41.25" customHeight="1" x14ac:dyDescent="0.25">
      <c r="A7" s="264" t="s">
        <v>281</v>
      </c>
      <c r="B7" s="265">
        <v>2111248</v>
      </c>
      <c r="C7" s="265">
        <v>12</v>
      </c>
      <c r="D7" s="266">
        <v>500</v>
      </c>
      <c r="E7" s="267">
        <f>D7*C7</f>
        <v>6000</v>
      </c>
      <c r="F7" s="264" t="s">
        <v>158</v>
      </c>
      <c r="I7" s="197"/>
    </row>
    <row r="8" spans="1:9" ht="37.5" customHeight="1" x14ac:dyDescent="0.25">
      <c r="A8" s="268" t="s">
        <v>7</v>
      </c>
      <c r="B8" s="269">
        <v>2111243</v>
      </c>
      <c r="C8" s="269">
        <v>4</v>
      </c>
      <c r="D8" s="267">
        <v>10000</v>
      </c>
      <c r="E8" s="267">
        <f t="shared" ref="E8:E12" si="0">D8*C8</f>
        <v>40000</v>
      </c>
      <c r="F8" s="264" t="s">
        <v>8</v>
      </c>
      <c r="I8" s="197"/>
    </row>
    <row r="9" spans="1:9" ht="45.75" customHeight="1" x14ac:dyDescent="0.25">
      <c r="A9" s="268" t="s">
        <v>165</v>
      </c>
      <c r="B9" s="269">
        <v>2111225</v>
      </c>
      <c r="C9" s="269">
        <v>12</v>
      </c>
      <c r="D9" s="267">
        <v>16700</v>
      </c>
      <c r="E9" s="267">
        <f t="shared" si="0"/>
        <v>200400</v>
      </c>
      <c r="F9" s="264" t="s">
        <v>11</v>
      </c>
      <c r="I9" s="197"/>
    </row>
    <row r="10" spans="1:9" ht="33" customHeight="1" x14ac:dyDescent="0.25">
      <c r="A10" s="268" t="s">
        <v>14</v>
      </c>
      <c r="B10" s="269">
        <v>2821010</v>
      </c>
      <c r="C10" s="269">
        <v>12</v>
      </c>
      <c r="D10" s="267">
        <v>5000</v>
      </c>
      <c r="E10" s="267">
        <f t="shared" si="0"/>
        <v>60000</v>
      </c>
      <c r="F10" s="264" t="s">
        <v>166</v>
      </c>
    </row>
    <row r="11" spans="1:9" ht="32.25" customHeight="1" x14ac:dyDescent="0.25">
      <c r="A11" s="268" t="s">
        <v>19</v>
      </c>
      <c r="B11" s="269">
        <v>2821009</v>
      </c>
      <c r="C11" s="269">
        <v>12</v>
      </c>
      <c r="D11" s="267">
        <v>7000</v>
      </c>
      <c r="E11" s="267">
        <f t="shared" si="0"/>
        <v>84000</v>
      </c>
      <c r="F11" s="264" t="s">
        <v>20</v>
      </c>
    </row>
    <row r="12" spans="1:9" ht="30" x14ac:dyDescent="0.25">
      <c r="A12" s="270" t="s">
        <v>22</v>
      </c>
      <c r="B12" s="271">
        <v>2210101</v>
      </c>
      <c r="C12" s="271">
        <v>2</v>
      </c>
      <c r="D12" s="266">
        <v>30000</v>
      </c>
      <c r="E12" s="267">
        <f t="shared" si="0"/>
        <v>60000</v>
      </c>
      <c r="F12" s="268" t="s">
        <v>23</v>
      </c>
    </row>
    <row r="13" spans="1:9" ht="30" customHeight="1" x14ac:dyDescent="0.25">
      <c r="A13" s="270" t="s">
        <v>24</v>
      </c>
      <c r="B13" s="271">
        <v>2210103</v>
      </c>
      <c r="C13" s="271">
        <v>4</v>
      </c>
      <c r="D13" s="266">
        <v>5000</v>
      </c>
      <c r="E13" s="267">
        <f>C13*D13</f>
        <v>20000</v>
      </c>
      <c r="F13" s="264" t="s">
        <v>25</v>
      </c>
      <c r="H13" t="s">
        <v>414</v>
      </c>
    </row>
    <row r="14" spans="1:9" x14ac:dyDescent="0.25">
      <c r="A14" s="268" t="s">
        <v>26</v>
      </c>
      <c r="B14" s="269">
        <v>2210201</v>
      </c>
      <c r="C14" s="269">
        <v>12</v>
      </c>
      <c r="D14" s="267">
        <v>17000</v>
      </c>
      <c r="E14" s="267">
        <f>C14*D14</f>
        <v>204000</v>
      </c>
      <c r="F14" s="268" t="s">
        <v>27</v>
      </c>
    </row>
    <row r="15" spans="1:9" x14ac:dyDescent="0.25">
      <c r="A15" s="268" t="s">
        <v>28</v>
      </c>
      <c r="B15" s="269">
        <v>2210202</v>
      </c>
      <c r="C15" s="269">
        <v>12</v>
      </c>
      <c r="D15" s="267">
        <v>600</v>
      </c>
      <c r="E15" s="267">
        <f t="shared" ref="E15:E22" si="1">D15*C15</f>
        <v>7200</v>
      </c>
      <c r="F15" s="268" t="s">
        <v>29</v>
      </c>
    </row>
    <row r="16" spans="1:9" x14ac:dyDescent="0.25">
      <c r="A16" s="268" t="s">
        <v>394</v>
      </c>
      <c r="B16" s="269">
        <v>2210203</v>
      </c>
      <c r="C16" s="269">
        <v>12</v>
      </c>
      <c r="D16" s="267">
        <v>400</v>
      </c>
      <c r="E16" s="267">
        <f t="shared" si="1"/>
        <v>4800</v>
      </c>
      <c r="F16" s="268" t="s">
        <v>30</v>
      </c>
    </row>
    <row r="17" spans="1:6" x14ac:dyDescent="0.25">
      <c r="A17" s="268" t="s">
        <v>31</v>
      </c>
      <c r="B17" s="269">
        <v>2210204</v>
      </c>
      <c r="C17" s="269">
        <v>12</v>
      </c>
      <c r="D17" s="267">
        <v>170</v>
      </c>
      <c r="E17" s="267">
        <f t="shared" si="1"/>
        <v>2040</v>
      </c>
      <c r="F17" s="268" t="s">
        <v>32</v>
      </c>
    </row>
    <row r="18" spans="1:6" ht="30" customHeight="1" x14ac:dyDescent="0.25">
      <c r="A18" s="272" t="s">
        <v>193</v>
      </c>
      <c r="B18" s="273">
        <v>2211011</v>
      </c>
      <c r="C18" s="273">
        <v>1</v>
      </c>
      <c r="D18" s="274">
        <v>2000</v>
      </c>
      <c r="E18" s="275">
        <f t="shared" si="1"/>
        <v>2000</v>
      </c>
      <c r="F18" s="276" t="s">
        <v>255</v>
      </c>
    </row>
    <row r="19" spans="1:6" ht="35.25" customHeight="1" x14ac:dyDescent="0.25">
      <c r="A19" s="268" t="s">
        <v>35</v>
      </c>
      <c r="B19" s="269">
        <v>2210404</v>
      </c>
      <c r="C19" s="269">
        <v>12</v>
      </c>
      <c r="D19" s="267">
        <v>3750</v>
      </c>
      <c r="E19" s="267">
        <f t="shared" si="1"/>
        <v>45000</v>
      </c>
      <c r="F19" s="264" t="s">
        <v>36</v>
      </c>
    </row>
    <row r="20" spans="1:6" ht="43.5" customHeight="1" x14ac:dyDescent="0.25">
      <c r="A20" s="264" t="s">
        <v>37</v>
      </c>
      <c r="B20" s="269">
        <v>2210402</v>
      </c>
      <c r="C20" s="269">
        <v>4</v>
      </c>
      <c r="D20" s="267">
        <v>3000</v>
      </c>
      <c r="E20" s="267">
        <f t="shared" si="1"/>
        <v>12000</v>
      </c>
      <c r="F20" s="264" t="s">
        <v>38</v>
      </c>
    </row>
    <row r="21" spans="1:6" ht="45" customHeight="1" x14ac:dyDescent="0.25">
      <c r="A21" s="268" t="s">
        <v>39</v>
      </c>
      <c r="B21" s="269">
        <v>2210401</v>
      </c>
      <c r="C21" s="269">
        <v>4</v>
      </c>
      <c r="D21" s="267">
        <v>3750</v>
      </c>
      <c r="E21" s="267">
        <f t="shared" si="1"/>
        <v>15000</v>
      </c>
      <c r="F21" s="264" t="s">
        <v>150</v>
      </c>
    </row>
    <row r="22" spans="1:6" ht="36" customHeight="1" x14ac:dyDescent="0.25">
      <c r="A22" s="264" t="s">
        <v>40</v>
      </c>
      <c r="B22" s="269">
        <v>2210406</v>
      </c>
      <c r="C22" s="269">
        <v>1</v>
      </c>
      <c r="D22" s="267">
        <v>32040</v>
      </c>
      <c r="E22" s="267">
        <f t="shared" si="1"/>
        <v>32040</v>
      </c>
      <c r="F22" s="264" t="s">
        <v>41</v>
      </c>
    </row>
    <row r="23" spans="1:6" ht="29.25" customHeight="1" x14ac:dyDescent="0.25">
      <c r="A23" s="268" t="s">
        <v>42</v>
      </c>
      <c r="B23" s="269">
        <v>2210511</v>
      </c>
      <c r="C23" s="269">
        <v>12</v>
      </c>
      <c r="D23" s="267">
        <v>7500</v>
      </c>
      <c r="E23" s="267">
        <f t="shared" ref="E23:E35" si="2">C23*D23</f>
        <v>90000</v>
      </c>
      <c r="F23" s="264" t="s">
        <v>43</v>
      </c>
    </row>
    <row r="24" spans="1:6" ht="30" customHeight="1" x14ac:dyDescent="0.25">
      <c r="A24" s="268" t="s">
        <v>44</v>
      </c>
      <c r="B24" s="269">
        <v>2210510</v>
      </c>
      <c r="C24" s="269">
        <v>12</v>
      </c>
      <c r="D24" s="267">
        <v>8500</v>
      </c>
      <c r="E24" s="267">
        <f t="shared" si="2"/>
        <v>102000</v>
      </c>
      <c r="F24" s="264" t="s">
        <v>151</v>
      </c>
    </row>
    <row r="25" spans="1:6" ht="28.5" customHeight="1" x14ac:dyDescent="0.25">
      <c r="A25" s="268" t="s">
        <v>45</v>
      </c>
      <c r="B25" s="269">
        <v>2210503</v>
      </c>
      <c r="C25" s="269">
        <v>12</v>
      </c>
      <c r="D25" s="267">
        <v>7000</v>
      </c>
      <c r="E25" s="267">
        <f t="shared" si="2"/>
        <v>84000</v>
      </c>
      <c r="F25" s="264" t="s">
        <v>46</v>
      </c>
    </row>
    <row r="26" spans="1:6" ht="39" customHeight="1" x14ac:dyDescent="0.25">
      <c r="A26" s="264" t="s">
        <v>47</v>
      </c>
      <c r="B26" s="269">
        <v>2210502</v>
      </c>
      <c r="C26" s="269">
        <v>12</v>
      </c>
      <c r="D26" s="267">
        <v>5000</v>
      </c>
      <c r="E26" s="267">
        <f t="shared" si="2"/>
        <v>60000</v>
      </c>
      <c r="F26" s="264" t="s">
        <v>48</v>
      </c>
    </row>
    <row r="27" spans="1:6" ht="24.75" customHeight="1" x14ac:dyDescent="0.25">
      <c r="A27" s="268" t="s">
        <v>49</v>
      </c>
      <c r="B27" s="269">
        <v>2210505</v>
      </c>
      <c r="C27" s="269">
        <v>52</v>
      </c>
      <c r="D27" s="267">
        <v>3800</v>
      </c>
      <c r="E27" s="267">
        <f t="shared" si="2"/>
        <v>197600</v>
      </c>
      <c r="F27" s="264" t="s">
        <v>50</v>
      </c>
    </row>
    <row r="28" spans="1:6" ht="21" customHeight="1" x14ac:dyDescent="0.25">
      <c r="A28" s="268" t="s">
        <v>232</v>
      </c>
      <c r="B28" s="269">
        <v>2210623</v>
      </c>
      <c r="C28" s="269">
        <v>12</v>
      </c>
      <c r="D28" s="267">
        <v>2000</v>
      </c>
      <c r="E28" s="267">
        <f t="shared" si="2"/>
        <v>24000</v>
      </c>
      <c r="F28" s="264" t="s">
        <v>233</v>
      </c>
    </row>
    <row r="29" spans="1:6" ht="28.5" customHeight="1" x14ac:dyDescent="0.25">
      <c r="A29" s="268" t="s">
        <v>51</v>
      </c>
      <c r="B29" s="265">
        <v>2210120</v>
      </c>
      <c r="C29" s="265">
        <v>4</v>
      </c>
      <c r="D29" s="266">
        <v>750</v>
      </c>
      <c r="E29" s="267">
        <f t="shared" si="2"/>
        <v>3000</v>
      </c>
      <c r="F29" s="264" t="s">
        <v>152</v>
      </c>
    </row>
    <row r="30" spans="1:6" ht="45.75" customHeight="1" x14ac:dyDescent="0.25">
      <c r="A30" s="264" t="s">
        <v>52</v>
      </c>
      <c r="B30" s="265">
        <v>2210617</v>
      </c>
      <c r="C30" s="265">
        <v>4</v>
      </c>
      <c r="D30" s="266">
        <v>13750</v>
      </c>
      <c r="E30" s="267">
        <f t="shared" si="2"/>
        <v>55000</v>
      </c>
      <c r="F30" s="264" t="s">
        <v>53</v>
      </c>
    </row>
    <row r="31" spans="1:6" ht="34.5" customHeight="1" x14ac:dyDescent="0.25">
      <c r="A31" s="268" t="s">
        <v>54</v>
      </c>
      <c r="B31" s="269">
        <v>2210708</v>
      </c>
      <c r="C31" s="269">
        <v>52</v>
      </c>
      <c r="D31" s="267">
        <v>1300</v>
      </c>
      <c r="E31" s="267">
        <f t="shared" si="2"/>
        <v>67600</v>
      </c>
      <c r="F31" s="264" t="s">
        <v>153</v>
      </c>
    </row>
    <row r="32" spans="1:6" ht="48" customHeight="1" x14ac:dyDescent="0.25">
      <c r="A32" s="264" t="s">
        <v>55</v>
      </c>
      <c r="B32" s="269">
        <v>2210902</v>
      </c>
      <c r="C32" s="269">
        <v>6</v>
      </c>
      <c r="D32" s="267">
        <v>2600</v>
      </c>
      <c r="E32" s="267">
        <f t="shared" si="2"/>
        <v>15600</v>
      </c>
      <c r="F32" s="264" t="s">
        <v>154</v>
      </c>
    </row>
    <row r="33" spans="1:6" ht="29.25" customHeight="1" x14ac:dyDescent="0.25">
      <c r="A33" s="268" t="s">
        <v>57</v>
      </c>
      <c r="B33" s="269">
        <v>2731102</v>
      </c>
      <c r="C33" s="269">
        <v>4</v>
      </c>
      <c r="D33" s="267">
        <v>5000</v>
      </c>
      <c r="E33" s="267">
        <f t="shared" si="2"/>
        <v>20000</v>
      </c>
      <c r="F33" s="264" t="s">
        <v>58</v>
      </c>
    </row>
    <row r="34" spans="1:6" ht="62.25" customHeight="1" x14ac:dyDescent="0.25">
      <c r="A34" s="264" t="s">
        <v>234</v>
      </c>
      <c r="B34" s="265">
        <v>3111304</v>
      </c>
      <c r="C34" s="265">
        <v>1</v>
      </c>
      <c r="D34" s="266">
        <v>100000</v>
      </c>
      <c r="E34" s="267">
        <f>C34*D34</f>
        <v>100000</v>
      </c>
      <c r="F34" s="264" t="s">
        <v>179</v>
      </c>
    </row>
    <row r="35" spans="1:6" ht="44.25" customHeight="1" x14ac:dyDescent="0.25">
      <c r="A35" s="277" t="s">
        <v>256</v>
      </c>
      <c r="B35" s="269">
        <v>2210108</v>
      </c>
      <c r="C35" s="269">
        <v>2</v>
      </c>
      <c r="D35" s="267">
        <v>29952.799999999999</v>
      </c>
      <c r="E35" s="267">
        <f t="shared" si="2"/>
        <v>59905.599999999999</v>
      </c>
      <c r="F35" s="264" t="s">
        <v>59</v>
      </c>
    </row>
    <row r="36" spans="1:6" ht="30.75" customHeight="1" x14ac:dyDescent="0.25">
      <c r="A36" s="277" t="s">
        <v>285</v>
      </c>
      <c r="B36" s="269">
        <v>2211202</v>
      </c>
      <c r="C36" s="269">
        <v>1</v>
      </c>
      <c r="D36" s="267">
        <v>104699.04</v>
      </c>
      <c r="E36" s="267">
        <v>50000</v>
      </c>
      <c r="F36" s="264" t="s">
        <v>257</v>
      </c>
    </row>
    <row r="37" spans="1:6" x14ac:dyDescent="0.25">
      <c r="A37" s="394" t="s">
        <v>129</v>
      </c>
      <c r="B37" s="395"/>
      <c r="C37" s="395"/>
      <c r="D37" s="396"/>
      <c r="E37" s="267"/>
      <c r="F37" s="264"/>
    </row>
    <row r="38" spans="1:6" ht="52.5" customHeight="1" x14ac:dyDescent="0.25">
      <c r="A38" s="272" t="s">
        <v>130</v>
      </c>
      <c r="B38" s="269">
        <v>3112212</v>
      </c>
      <c r="C38" s="269">
        <v>1</v>
      </c>
      <c r="D38" s="267">
        <v>3900</v>
      </c>
      <c r="E38" s="267">
        <f>D38*C38</f>
        <v>3900</v>
      </c>
      <c r="F38" s="272" t="s">
        <v>155</v>
      </c>
    </row>
    <row r="39" spans="1:6" x14ac:dyDescent="0.25">
      <c r="A39" s="394" t="s">
        <v>121</v>
      </c>
      <c r="B39" s="395"/>
      <c r="C39" s="395"/>
      <c r="D39" s="396"/>
      <c r="E39" s="267"/>
      <c r="F39" s="264"/>
    </row>
    <row r="40" spans="1:6" ht="45.75" customHeight="1" x14ac:dyDescent="0.25">
      <c r="A40" s="272" t="s">
        <v>122</v>
      </c>
      <c r="B40" s="269">
        <v>2210511</v>
      </c>
      <c r="C40" s="269">
        <v>12</v>
      </c>
      <c r="D40" s="267">
        <v>250</v>
      </c>
      <c r="E40" s="267">
        <f>C40*D40</f>
        <v>3000</v>
      </c>
      <c r="F40" s="272" t="s">
        <v>180</v>
      </c>
    </row>
    <row r="41" spans="1:6" ht="51.75" customHeight="1" x14ac:dyDescent="0.25">
      <c r="A41" s="272" t="s">
        <v>123</v>
      </c>
      <c r="B41" s="269">
        <v>2210709</v>
      </c>
      <c r="C41" s="269">
        <v>1</v>
      </c>
      <c r="D41" s="267">
        <v>5000</v>
      </c>
      <c r="E41" s="267">
        <f>D41*C41</f>
        <v>5000</v>
      </c>
      <c r="F41" s="272" t="s">
        <v>128</v>
      </c>
    </row>
    <row r="42" spans="1:6" x14ac:dyDescent="0.25">
      <c r="A42" s="391" t="s">
        <v>63</v>
      </c>
      <c r="B42" s="392"/>
      <c r="C42" s="392"/>
      <c r="D42" s="393"/>
      <c r="E42" s="279"/>
      <c r="F42" s="280"/>
    </row>
    <row r="43" spans="1:6" ht="47.25" customHeight="1" x14ac:dyDescent="0.25">
      <c r="A43" s="276" t="s">
        <v>220</v>
      </c>
      <c r="B43" s="281">
        <v>2210710</v>
      </c>
      <c r="C43" s="281">
        <v>4</v>
      </c>
      <c r="D43" s="282">
        <v>4250</v>
      </c>
      <c r="E43" s="283">
        <f>C43*D43</f>
        <v>17000</v>
      </c>
      <c r="F43" s="276" t="s">
        <v>222</v>
      </c>
    </row>
    <row r="44" spans="1:6" ht="42.75" customHeight="1" x14ac:dyDescent="0.25">
      <c r="A44" s="276" t="s">
        <v>264</v>
      </c>
      <c r="B44" s="281">
        <v>2210709</v>
      </c>
      <c r="C44" s="273">
        <v>17</v>
      </c>
      <c r="D44" s="284">
        <v>300</v>
      </c>
      <c r="E44" s="283">
        <v>5100</v>
      </c>
      <c r="F44" s="276" t="s">
        <v>292</v>
      </c>
    </row>
    <row r="45" spans="1:6" ht="33" customHeight="1" x14ac:dyDescent="0.25">
      <c r="A45" s="268" t="s">
        <v>9</v>
      </c>
      <c r="B45" s="269">
        <v>2111238</v>
      </c>
      <c r="C45" s="269">
        <v>12</v>
      </c>
      <c r="D45" s="267">
        <v>558</v>
      </c>
      <c r="E45" s="267">
        <f>D45*C45</f>
        <v>6696</v>
      </c>
      <c r="F45" s="264" t="s">
        <v>10</v>
      </c>
    </row>
    <row r="46" spans="1:6" ht="45" customHeight="1" x14ac:dyDescent="0.25">
      <c r="A46" s="276" t="s">
        <v>265</v>
      </c>
      <c r="B46" s="281">
        <v>2210509</v>
      </c>
      <c r="C46" s="273">
        <v>12</v>
      </c>
      <c r="D46" s="284">
        <v>810</v>
      </c>
      <c r="E46" s="283">
        <f>D46*C46</f>
        <v>9720</v>
      </c>
      <c r="F46" s="276" t="s">
        <v>216</v>
      </c>
    </row>
    <row r="47" spans="1:6" ht="80.25" customHeight="1" x14ac:dyDescent="0.25">
      <c r="A47" s="276" t="s">
        <v>313</v>
      </c>
      <c r="B47" s="281">
        <v>2210203</v>
      </c>
      <c r="C47" s="273">
        <v>12</v>
      </c>
      <c r="D47" s="284">
        <v>200</v>
      </c>
      <c r="E47" s="283">
        <f>D47*C47</f>
        <v>2400</v>
      </c>
      <c r="F47" s="276" t="s">
        <v>217</v>
      </c>
    </row>
    <row r="48" spans="1:6" ht="38.25" customHeight="1" x14ac:dyDescent="0.25">
      <c r="A48" s="276" t="s">
        <v>225</v>
      </c>
      <c r="B48" s="273">
        <v>2111102</v>
      </c>
      <c r="C48" s="273">
        <v>12</v>
      </c>
      <c r="D48" s="285">
        <v>27500</v>
      </c>
      <c r="E48" s="283">
        <f>C48*D48</f>
        <v>330000</v>
      </c>
      <c r="F48" s="276" t="s">
        <v>218</v>
      </c>
    </row>
    <row r="49" spans="1:6" ht="50.25" customHeight="1" x14ac:dyDescent="0.25">
      <c r="A49" s="286" t="s">
        <v>215</v>
      </c>
      <c r="B49" s="281">
        <v>2121001</v>
      </c>
      <c r="C49" s="281">
        <v>12</v>
      </c>
      <c r="D49" s="283">
        <v>3575</v>
      </c>
      <c r="E49" s="283">
        <f>C49*D49</f>
        <v>42900</v>
      </c>
      <c r="F49" s="276" t="s">
        <v>219</v>
      </c>
    </row>
    <row r="50" spans="1:6" x14ac:dyDescent="0.25">
      <c r="A50" s="391" t="s">
        <v>417</v>
      </c>
      <c r="B50" s="392"/>
      <c r="C50" s="392"/>
      <c r="D50" s="393"/>
      <c r="E50" s="279"/>
      <c r="F50" s="280"/>
    </row>
    <row r="51" spans="1:6" ht="72" customHeight="1" x14ac:dyDescent="0.25">
      <c r="A51" s="277" t="s">
        <v>398</v>
      </c>
      <c r="B51" s="269">
        <v>2210709</v>
      </c>
      <c r="C51" s="269">
        <v>1</v>
      </c>
      <c r="D51" s="267">
        <v>8000</v>
      </c>
      <c r="E51" s="267">
        <f>C51*D51</f>
        <v>8000</v>
      </c>
      <c r="F51" s="264" t="s">
        <v>286</v>
      </c>
    </row>
    <row r="52" spans="1:6" ht="91.5" customHeight="1" x14ac:dyDescent="0.25">
      <c r="A52" s="264" t="s">
        <v>131</v>
      </c>
      <c r="B52" s="269">
        <v>2210709</v>
      </c>
      <c r="C52" s="269">
        <v>4</v>
      </c>
      <c r="D52" s="267">
        <v>2000</v>
      </c>
      <c r="E52" s="267">
        <f>C52*D52</f>
        <v>8000</v>
      </c>
      <c r="F52" s="287" t="s">
        <v>290</v>
      </c>
    </row>
    <row r="53" spans="1:6" ht="60" customHeight="1" x14ac:dyDescent="0.25">
      <c r="A53" s="272" t="s">
        <v>132</v>
      </c>
      <c r="B53" s="269">
        <v>2210711</v>
      </c>
      <c r="C53" s="269">
        <v>2</v>
      </c>
      <c r="D53" s="267">
        <v>5000</v>
      </c>
      <c r="E53" s="267">
        <f t="shared" ref="E53:E54" si="3">C53*D53</f>
        <v>10000</v>
      </c>
      <c r="F53" s="272" t="s">
        <v>289</v>
      </c>
    </row>
    <row r="54" spans="1:6" ht="76.5" customHeight="1" x14ac:dyDescent="0.25">
      <c r="A54" s="272" t="s">
        <v>133</v>
      </c>
      <c r="B54" s="269">
        <v>2210711</v>
      </c>
      <c r="C54" s="269">
        <v>2</v>
      </c>
      <c r="D54" s="267">
        <v>5000</v>
      </c>
      <c r="E54" s="267">
        <f t="shared" si="3"/>
        <v>10000</v>
      </c>
      <c r="F54" s="272" t="s">
        <v>288</v>
      </c>
    </row>
    <row r="55" spans="1:6" ht="52.5" customHeight="1" x14ac:dyDescent="0.25">
      <c r="A55" s="272" t="s">
        <v>280</v>
      </c>
      <c r="B55" s="269">
        <v>2210709</v>
      </c>
      <c r="C55" s="269">
        <v>1</v>
      </c>
      <c r="D55" s="267">
        <v>40000</v>
      </c>
      <c r="E55" s="267">
        <f>D55*C55</f>
        <v>40000</v>
      </c>
      <c r="F55" s="272" t="s">
        <v>287</v>
      </c>
    </row>
    <row r="56" spans="1:6" ht="38.25" customHeight="1" x14ac:dyDescent="0.25">
      <c r="A56" s="277" t="s">
        <v>64</v>
      </c>
      <c r="B56" s="269">
        <v>2210511</v>
      </c>
      <c r="C56" s="269">
        <v>12</v>
      </c>
      <c r="D56" s="267">
        <v>700</v>
      </c>
      <c r="E56" s="267">
        <f>D56*C56</f>
        <v>8400</v>
      </c>
      <c r="F56" s="264" t="s">
        <v>159</v>
      </c>
    </row>
    <row r="57" spans="1:6" ht="45.75" customHeight="1" x14ac:dyDescent="0.25">
      <c r="A57" s="277" t="s">
        <v>400</v>
      </c>
      <c r="B57" s="269">
        <v>2210709</v>
      </c>
      <c r="C57" s="269">
        <v>1</v>
      </c>
      <c r="D57" s="267">
        <v>31489.4</v>
      </c>
      <c r="E57" s="267">
        <f>C57*D57</f>
        <v>31489.4</v>
      </c>
      <c r="F57" s="264" t="s">
        <v>401</v>
      </c>
    </row>
    <row r="58" spans="1:6" ht="61.5" customHeight="1" x14ac:dyDescent="0.25">
      <c r="A58" s="277" t="s">
        <v>65</v>
      </c>
      <c r="B58" s="269">
        <v>2210711</v>
      </c>
      <c r="C58" s="269">
        <v>1</v>
      </c>
      <c r="D58" s="267">
        <v>8247.2000000000007</v>
      </c>
      <c r="E58" s="267">
        <f>D58*C58</f>
        <v>8247.2000000000007</v>
      </c>
      <c r="F58" s="264" t="s">
        <v>291</v>
      </c>
    </row>
    <row r="59" spans="1:6" x14ac:dyDescent="0.25">
      <c r="A59" s="391" t="s">
        <v>66</v>
      </c>
      <c r="B59" s="392"/>
      <c r="C59" s="392"/>
      <c r="D59" s="393"/>
      <c r="E59" s="279"/>
      <c r="F59" s="280"/>
    </row>
    <row r="60" spans="1:6" ht="50.25" customHeight="1" x14ac:dyDescent="0.25">
      <c r="A60" s="272" t="s">
        <v>395</v>
      </c>
      <c r="B60" s="269">
        <v>2210709</v>
      </c>
      <c r="C60" s="269">
        <v>4</v>
      </c>
      <c r="D60" s="267">
        <v>60000</v>
      </c>
      <c r="E60" s="267">
        <f>D60*C60</f>
        <v>240000</v>
      </c>
      <c r="F60" s="272" t="s">
        <v>229</v>
      </c>
    </row>
    <row r="61" spans="1:6" ht="56.25" customHeight="1" x14ac:dyDescent="0.25">
      <c r="A61" s="288" t="s">
        <v>68</v>
      </c>
      <c r="B61" s="269">
        <v>2210910</v>
      </c>
      <c r="C61" s="269">
        <v>1</v>
      </c>
      <c r="D61" s="267">
        <v>25000</v>
      </c>
      <c r="E61" s="267">
        <f>D61*C61</f>
        <v>25000</v>
      </c>
      <c r="F61" s="272" t="s">
        <v>69</v>
      </c>
    </row>
    <row r="62" spans="1:6" ht="49.5" customHeight="1" x14ac:dyDescent="0.25">
      <c r="A62" s="288" t="s">
        <v>70</v>
      </c>
      <c r="B62" s="269">
        <v>2821009</v>
      </c>
      <c r="C62" s="269">
        <v>4</v>
      </c>
      <c r="D62" s="267">
        <v>5000</v>
      </c>
      <c r="E62" s="267">
        <f>D62*C62</f>
        <v>20000</v>
      </c>
      <c r="F62" s="272" t="s">
        <v>71</v>
      </c>
    </row>
    <row r="63" spans="1:6" x14ac:dyDescent="0.25">
      <c r="A63" s="288"/>
      <c r="B63" s="269"/>
      <c r="C63" s="269"/>
      <c r="D63" s="267"/>
      <c r="E63" s="267"/>
      <c r="F63" s="272"/>
    </row>
    <row r="64" spans="1:6" x14ac:dyDescent="0.25">
      <c r="A64" s="289"/>
      <c r="B64" s="290"/>
      <c r="C64" s="290"/>
      <c r="D64" s="291"/>
      <c r="E64" s="291"/>
      <c r="F64" s="292"/>
    </row>
    <row r="65" spans="1:6" x14ac:dyDescent="0.25">
      <c r="A65" s="394" t="s">
        <v>163</v>
      </c>
      <c r="B65" s="395"/>
      <c r="C65" s="395"/>
      <c r="D65" s="396"/>
      <c r="E65" s="262"/>
      <c r="F65" s="263"/>
    </row>
    <row r="66" spans="1:6" ht="30" x14ac:dyDescent="0.25">
      <c r="A66" s="270" t="s">
        <v>21</v>
      </c>
      <c r="B66" s="271">
        <v>2210102</v>
      </c>
      <c r="C66" s="271">
        <v>2</v>
      </c>
      <c r="D66" s="266">
        <v>2500</v>
      </c>
      <c r="E66" s="267">
        <f t="shared" ref="E66:E67" si="4">D66*C66</f>
        <v>5000</v>
      </c>
      <c r="F66" s="277" t="s">
        <v>235</v>
      </c>
    </row>
    <row r="67" spans="1:6" ht="45" x14ac:dyDescent="0.25">
      <c r="A67" s="270" t="s">
        <v>262</v>
      </c>
      <c r="B67" s="273">
        <v>2210121</v>
      </c>
      <c r="C67" s="271">
        <v>2</v>
      </c>
      <c r="D67" s="266">
        <v>7000</v>
      </c>
      <c r="E67" s="267">
        <f t="shared" si="4"/>
        <v>14000</v>
      </c>
      <c r="F67" s="270" t="s">
        <v>263</v>
      </c>
    </row>
    <row r="68" spans="1:6" ht="45" x14ac:dyDescent="0.25">
      <c r="A68" s="286" t="s">
        <v>160</v>
      </c>
      <c r="B68" s="281">
        <v>2210710</v>
      </c>
      <c r="C68" s="269">
        <v>4</v>
      </c>
      <c r="D68" s="266">
        <v>1000</v>
      </c>
      <c r="E68" s="266">
        <f>D68*C68</f>
        <v>4000</v>
      </c>
      <c r="F68" s="276" t="s">
        <v>161</v>
      </c>
    </row>
    <row r="69" spans="1:6" ht="45" x14ac:dyDescent="0.25">
      <c r="A69" s="288" t="s">
        <v>72</v>
      </c>
      <c r="B69" s="269">
        <v>2210910</v>
      </c>
      <c r="C69" s="269">
        <v>4</v>
      </c>
      <c r="D69" s="266">
        <v>2500</v>
      </c>
      <c r="E69" s="266">
        <f>D69*C69</f>
        <v>10000</v>
      </c>
      <c r="F69" s="276" t="s">
        <v>162</v>
      </c>
    </row>
    <row r="70" spans="1:6" x14ac:dyDescent="0.25">
      <c r="A70" s="397" t="s">
        <v>164</v>
      </c>
      <c r="B70" s="398"/>
      <c r="C70" s="398"/>
      <c r="D70" s="399"/>
      <c r="E70" s="262"/>
      <c r="F70" s="276"/>
    </row>
    <row r="71" spans="1:6" ht="60" x14ac:dyDescent="0.25">
      <c r="A71" s="270" t="s">
        <v>21</v>
      </c>
      <c r="B71" s="271">
        <v>2210102</v>
      </c>
      <c r="C71" s="271">
        <v>2</v>
      </c>
      <c r="D71" s="266">
        <v>42500</v>
      </c>
      <c r="E71" s="267">
        <f>D71*C71</f>
        <v>85000</v>
      </c>
      <c r="F71" s="277" t="s">
        <v>167</v>
      </c>
    </row>
    <row r="72" spans="1:6" x14ac:dyDescent="0.25">
      <c r="A72" s="391" t="s">
        <v>418</v>
      </c>
      <c r="B72" s="392"/>
      <c r="C72" s="392"/>
      <c r="D72" s="393"/>
      <c r="E72" s="279"/>
      <c r="F72" s="280"/>
    </row>
    <row r="73" spans="1:6" ht="30" x14ac:dyDescent="0.25">
      <c r="A73" s="277" t="s">
        <v>73</v>
      </c>
      <c r="B73" s="273">
        <v>2210511</v>
      </c>
      <c r="C73" s="273">
        <v>12</v>
      </c>
      <c r="D73" s="284">
        <v>1500</v>
      </c>
      <c r="E73" s="284">
        <f>D73*C73</f>
        <v>18000</v>
      </c>
      <c r="F73" s="276" t="s">
        <v>177</v>
      </c>
    </row>
    <row r="74" spans="1:6" ht="30" x14ac:dyDescent="0.25">
      <c r="A74" s="264" t="s">
        <v>74</v>
      </c>
      <c r="B74" s="273">
        <v>2210122</v>
      </c>
      <c r="C74" s="273">
        <v>4</v>
      </c>
      <c r="D74" s="284">
        <v>4000</v>
      </c>
      <c r="E74" s="284">
        <f>D74*C74</f>
        <v>16000</v>
      </c>
      <c r="F74" s="276" t="s">
        <v>75</v>
      </c>
    </row>
    <row r="75" spans="1:6" ht="30" x14ac:dyDescent="0.25">
      <c r="A75" s="277" t="s">
        <v>76</v>
      </c>
      <c r="B75" s="273">
        <v>2210121</v>
      </c>
      <c r="C75" s="273">
        <v>1</v>
      </c>
      <c r="D75" s="284">
        <v>5000</v>
      </c>
      <c r="E75" s="266">
        <f>D75*C75</f>
        <v>5000</v>
      </c>
      <c r="F75" s="277" t="s">
        <v>397</v>
      </c>
    </row>
    <row r="76" spans="1:6" x14ac:dyDescent="0.25">
      <c r="A76" s="400" t="s">
        <v>77</v>
      </c>
      <c r="B76" s="401"/>
      <c r="C76" s="401"/>
      <c r="D76" s="402"/>
      <c r="E76" s="262"/>
      <c r="F76" s="293"/>
    </row>
    <row r="77" spans="1:6" x14ac:dyDescent="0.25">
      <c r="A77" s="391" t="s">
        <v>419</v>
      </c>
      <c r="B77" s="392"/>
      <c r="C77" s="392"/>
      <c r="D77" s="393"/>
      <c r="E77" s="279"/>
      <c r="F77" s="280"/>
    </row>
    <row r="78" spans="1:6" ht="60" x14ac:dyDescent="0.25">
      <c r="A78" s="276" t="s">
        <v>236</v>
      </c>
      <c r="B78" s="269">
        <v>2210601</v>
      </c>
      <c r="C78" s="269">
        <v>4</v>
      </c>
      <c r="D78" s="267">
        <v>17550</v>
      </c>
      <c r="E78" s="267">
        <f>C78*D78</f>
        <v>70200</v>
      </c>
      <c r="F78" s="272" t="s">
        <v>237</v>
      </c>
    </row>
    <row r="79" spans="1:6" x14ac:dyDescent="0.25">
      <c r="A79" s="391" t="s">
        <v>420</v>
      </c>
      <c r="B79" s="392"/>
      <c r="C79" s="392"/>
      <c r="D79" s="393"/>
      <c r="E79" s="279"/>
      <c r="F79" s="280"/>
    </row>
    <row r="80" spans="1:6" x14ac:dyDescent="0.25">
      <c r="A80" s="264" t="s">
        <v>73</v>
      </c>
      <c r="B80" s="265">
        <v>2210509</v>
      </c>
      <c r="C80" s="265"/>
      <c r="D80" s="266"/>
      <c r="E80" s="267">
        <v>5000</v>
      </c>
      <c r="F80" s="280"/>
    </row>
    <row r="81" spans="1:6" ht="75" x14ac:dyDescent="0.25">
      <c r="A81" s="276" t="s">
        <v>82</v>
      </c>
      <c r="B81" s="273">
        <v>2210709</v>
      </c>
      <c r="C81" s="273">
        <v>10</v>
      </c>
      <c r="D81" s="284">
        <v>2200</v>
      </c>
      <c r="E81" s="284">
        <f>C81*D81</f>
        <v>22000</v>
      </c>
      <c r="F81" s="280"/>
    </row>
    <row r="82" spans="1:6" ht="30" x14ac:dyDescent="0.25">
      <c r="A82" s="264" t="s">
        <v>83</v>
      </c>
      <c r="B82" s="265">
        <v>3141101</v>
      </c>
      <c r="C82" s="265">
        <v>1</v>
      </c>
      <c r="D82" s="266">
        <v>130000</v>
      </c>
      <c r="E82" s="267">
        <f>C82*D82</f>
        <v>130000</v>
      </c>
      <c r="F82" s="272" t="s">
        <v>238</v>
      </c>
    </row>
    <row r="83" spans="1:6" ht="45" x14ac:dyDescent="0.25">
      <c r="A83" s="272" t="s">
        <v>86</v>
      </c>
      <c r="B83" s="265">
        <v>2210908</v>
      </c>
      <c r="C83" s="265">
        <v>1</v>
      </c>
      <c r="D83" s="266">
        <v>50000</v>
      </c>
      <c r="E83" s="267">
        <f>D83*C83</f>
        <v>50000</v>
      </c>
      <c r="F83" s="272" t="s">
        <v>87</v>
      </c>
    </row>
    <row r="84" spans="1:6" ht="30" x14ac:dyDescent="0.25">
      <c r="A84" s="272" t="s">
        <v>266</v>
      </c>
      <c r="B84" s="269">
        <v>3113103</v>
      </c>
      <c r="C84" s="269">
        <v>1</v>
      </c>
      <c r="D84" s="267">
        <v>2000</v>
      </c>
      <c r="E84" s="267">
        <f>D84*C84</f>
        <v>2000</v>
      </c>
      <c r="F84" s="264" t="s">
        <v>181</v>
      </c>
    </row>
    <row r="85" spans="1:6" x14ac:dyDescent="0.25">
      <c r="A85" s="391" t="s">
        <v>421</v>
      </c>
      <c r="B85" s="392"/>
      <c r="C85" s="392"/>
      <c r="D85" s="393"/>
      <c r="E85" s="279"/>
      <c r="F85" s="280"/>
    </row>
    <row r="86" spans="1:6" ht="30" x14ac:dyDescent="0.25">
      <c r="A86" s="276" t="s">
        <v>168</v>
      </c>
      <c r="B86" s="273">
        <v>2210709</v>
      </c>
      <c r="C86" s="273">
        <v>3</v>
      </c>
      <c r="D86" s="284">
        <v>150</v>
      </c>
      <c r="E86" s="284">
        <f>D86*C86</f>
        <v>450</v>
      </c>
      <c r="F86" s="276" t="s">
        <v>170</v>
      </c>
    </row>
    <row r="87" spans="1:6" ht="45" x14ac:dyDescent="0.25">
      <c r="A87" s="276" t="s">
        <v>169</v>
      </c>
      <c r="B87" s="273">
        <v>2210511</v>
      </c>
      <c r="C87" s="273">
        <v>4</v>
      </c>
      <c r="D87" s="284">
        <v>5000</v>
      </c>
      <c r="E87" s="284">
        <f>C87*D87</f>
        <v>20000</v>
      </c>
      <c r="F87" s="276" t="s">
        <v>182</v>
      </c>
    </row>
    <row r="88" spans="1:6" ht="30" x14ac:dyDescent="0.25">
      <c r="A88" s="272" t="s">
        <v>78</v>
      </c>
      <c r="B88" s="281">
        <v>2211304</v>
      </c>
      <c r="C88" s="281">
        <v>1</v>
      </c>
      <c r="D88" s="282">
        <v>30000</v>
      </c>
      <c r="E88" s="266">
        <f>C88*D88</f>
        <v>30000</v>
      </c>
      <c r="F88" s="272" t="s">
        <v>79</v>
      </c>
    </row>
    <row r="89" spans="1:6" ht="45" x14ac:dyDescent="0.25">
      <c r="A89" s="276" t="s">
        <v>145</v>
      </c>
      <c r="B89" s="273">
        <v>2210511</v>
      </c>
      <c r="C89" s="273">
        <v>5</v>
      </c>
      <c r="D89" s="284">
        <v>1000</v>
      </c>
      <c r="E89" s="284">
        <f>C89*D89</f>
        <v>5000</v>
      </c>
      <c r="F89" s="276" t="s">
        <v>147</v>
      </c>
    </row>
    <row r="90" spans="1:6" ht="45" x14ac:dyDescent="0.25">
      <c r="A90" s="276" t="s">
        <v>146</v>
      </c>
      <c r="B90" s="273">
        <v>2210503</v>
      </c>
      <c r="C90" s="273">
        <v>4</v>
      </c>
      <c r="D90" s="284">
        <v>2500</v>
      </c>
      <c r="E90" s="284">
        <f t="shared" ref="E90:E95" si="5">D90*C90</f>
        <v>10000</v>
      </c>
      <c r="F90" s="276" t="s">
        <v>148</v>
      </c>
    </row>
    <row r="91" spans="1:6" ht="45" x14ac:dyDescent="0.25">
      <c r="A91" s="276" t="s">
        <v>407</v>
      </c>
      <c r="B91" s="273">
        <v>2210102</v>
      </c>
      <c r="C91" s="273">
        <v>2</v>
      </c>
      <c r="D91" s="284">
        <v>3510.1</v>
      </c>
      <c r="E91" s="284">
        <f t="shared" si="5"/>
        <v>7020.2</v>
      </c>
      <c r="F91" s="276" t="s">
        <v>149</v>
      </c>
    </row>
    <row r="92" spans="1:6" ht="30" x14ac:dyDescent="0.25">
      <c r="A92" s="288" t="s">
        <v>80</v>
      </c>
      <c r="B92" s="294">
        <v>2210502</v>
      </c>
      <c r="C92" s="294">
        <v>4</v>
      </c>
      <c r="D92" s="266">
        <v>8319</v>
      </c>
      <c r="E92" s="267">
        <f t="shared" si="5"/>
        <v>33276</v>
      </c>
      <c r="F92" s="272" t="s">
        <v>81</v>
      </c>
    </row>
    <row r="93" spans="1:6" x14ac:dyDescent="0.25">
      <c r="A93" s="272" t="s">
        <v>73</v>
      </c>
      <c r="B93" s="273">
        <v>2210511</v>
      </c>
      <c r="C93" s="273">
        <v>12</v>
      </c>
      <c r="D93" s="284">
        <v>416</v>
      </c>
      <c r="E93" s="284">
        <f t="shared" si="5"/>
        <v>4992</v>
      </c>
      <c r="F93" s="280"/>
    </row>
    <row r="94" spans="1:6" ht="45" x14ac:dyDescent="0.25">
      <c r="A94" s="272" t="s">
        <v>239</v>
      </c>
      <c r="B94" s="271">
        <v>3111255</v>
      </c>
      <c r="C94" s="273">
        <v>1</v>
      </c>
      <c r="D94" s="295">
        <v>203505</v>
      </c>
      <c r="E94" s="284">
        <f t="shared" si="5"/>
        <v>203505</v>
      </c>
      <c r="F94" s="276" t="s">
        <v>176</v>
      </c>
    </row>
    <row r="95" spans="1:6" ht="30" x14ac:dyDescent="0.25">
      <c r="A95" s="272" t="s">
        <v>88</v>
      </c>
      <c r="B95" s="271" t="s">
        <v>175</v>
      </c>
      <c r="C95" s="269">
        <v>2</v>
      </c>
      <c r="D95" s="267">
        <v>20000</v>
      </c>
      <c r="E95" s="266">
        <f t="shared" si="5"/>
        <v>40000</v>
      </c>
      <c r="F95" s="272" t="s">
        <v>89</v>
      </c>
    </row>
    <row r="96" spans="1:6" x14ac:dyDescent="0.25">
      <c r="A96" s="400" t="s">
        <v>92</v>
      </c>
      <c r="B96" s="401"/>
      <c r="C96" s="401"/>
      <c r="D96" s="402"/>
      <c r="E96" s="262"/>
      <c r="F96" s="293"/>
    </row>
    <row r="97" spans="1:6" x14ac:dyDescent="0.25">
      <c r="A97" s="391" t="s">
        <v>93</v>
      </c>
      <c r="B97" s="392"/>
      <c r="C97" s="392"/>
      <c r="D97" s="393"/>
      <c r="E97" s="279"/>
      <c r="F97" s="280"/>
    </row>
    <row r="98" spans="1:6" ht="45" x14ac:dyDescent="0.25">
      <c r="A98" s="276" t="s">
        <v>144</v>
      </c>
      <c r="B98" s="281">
        <v>2821010</v>
      </c>
      <c r="C98" s="273">
        <v>1</v>
      </c>
      <c r="D98" s="284">
        <v>8000</v>
      </c>
      <c r="E98" s="284">
        <f>D98*C98</f>
        <v>8000</v>
      </c>
      <c r="F98" s="276" t="s">
        <v>295</v>
      </c>
    </row>
    <row r="99" spans="1:6" x14ac:dyDescent="0.25">
      <c r="A99" s="391" t="s">
        <v>95</v>
      </c>
      <c r="B99" s="392"/>
      <c r="C99" s="392"/>
      <c r="D99" s="393"/>
      <c r="E99" s="279"/>
      <c r="F99" s="280"/>
    </row>
    <row r="100" spans="1:6" ht="45" x14ac:dyDescent="0.25">
      <c r="A100" s="276" t="s">
        <v>96</v>
      </c>
      <c r="B100" s="265">
        <v>2210616</v>
      </c>
      <c r="C100" s="265">
        <v>2</v>
      </c>
      <c r="D100" s="266">
        <v>14000</v>
      </c>
      <c r="E100" s="267">
        <f>D100*C100</f>
        <v>28000</v>
      </c>
      <c r="F100" s="264" t="s">
        <v>97</v>
      </c>
    </row>
    <row r="101" spans="1:6" ht="30" x14ac:dyDescent="0.25">
      <c r="A101" s="268" t="s">
        <v>33</v>
      </c>
      <c r="B101" s="269">
        <v>2210301</v>
      </c>
      <c r="C101" s="269">
        <v>12</v>
      </c>
      <c r="D101" s="267">
        <v>712.5</v>
      </c>
      <c r="E101" s="267">
        <f>D101*C101</f>
        <v>8550</v>
      </c>
      <c r="F101" s="264" t="s">
        <v>34</v>
      </c>
    </row>
    <row r="102" spans="1:6" x14ac:dyDescent="0.25">
      <c r="A102" s="276" t="s">
        <v>73</v>
      </c>
      <c r="B102" s="265">
        <v>2210511</v>
      </c>
      <c r="C102" s="265">
        <v>4</v>
      </c>
      <c r="D102" s="266">
        <v>1000</v>
      </c>
      <c r="E102" s="267">
        <f>D102*C102</f>
        <v>4000</v>
      </c>
      <c r="F102" s="264"/>
    </row>
    <row r="103" spans="1:6" ht="30" x14ac:dyDescent="0.25">
      <c r="A103" s="276" t="s">
        <v>98</v>
      </c>
      <c r="B103" s="273">
        <v>2210612</v>
      </c>
      <c r="C103" s="273">
        <v>12</v>
      </c>
      <c r="D103" s="284">
        <v>2000</v>
      </c>
      <c r="E103" s="267">
        <f>D103*C103</f>
        <v>24000</v>
      </c>
      <c r="F103" s="276" t="s">
        <v>184</v>
      </c>
    </row>
    <row r="104" spans="1:6" x14ac:dyDescent="0.25">
      <c r="A104" s="400" t="s">
        <v>422</v>
      </c>
      <c r="B104" s="401"/>
      <c r="C104" s="401"/>
      <c r="D104" s="402"/>
      <c r="E104" s="262"/>
      <c r="F104" s="293"/>
    </row>
    <row r="105" spans="1:6" ht="30" x14ac:dyDescent="0.25">
      <c r="A105" s="276" t="s">
        <v>183</v>
      </c>
      <c r="B105" s="273">
        <v>2210711</v>
      </c>
      <c r="C105" s="273">
        <v>2</v>
      </c>
      <c r="D105" s="284">
        <v>2500</v>
      </c>
      <c r="E105" s="266">
        <f>D105*C105</f>
        <v>5000</v>
      </c>
      <c r="F105" s="296" t="s">
        <v>100</v>
      </c>
    </row>
    <row r="106" spans="1:6" ht="75" x14ac:dyDescent="0.25">
      <c r="A106" s="272" t="s">
        <v>101</v>
      </c>
      <c r="B106" s="269">
        <v>2210511</v>
      </c>
      <c r="C106" s="269">
        <v>4</v>
      </c>
      <c r="D106" s="267">
        <v>2000</v>
      </c>
      <c r="E106" s="267">
        <f>D106*C106</f>
        <v>8000</v>
      </c>
      <c r="F106" s="297" t="s">
        <v>102</v>
      </c>
    </row>
    <row r="107" spans="1:6" x14ac:dyDescent="0.25">
      <c r="A107" s="400" t="s">
        <v>107</v>
      </c>
      <c r="B107" s="401"/>
      <c r="C107" s="401"/>
      <c r="D107" s="402"/>
      <c r="E107" s="262"/>
      <c r="F107" s="293"/>
    </row>
    <row r="108" spans="1:6" x14ac:dyDescent="0.25">
      <c r="A108" s="391" t="s">
        <v>423</v>
      </c>
      <c r="B108" s="392"/>
      <c r="C108" s="392"/>
      <c r="D108" s="393"/>
      <c r="E108" s="279"/>
      <c r="F108" s="280"/>
    </row>
    <row r="109" spans="1:6" ht="30" x14ac:dyDescent="0.25">
      <c r="A109" s="272" t="s">
        <v>44</v>
      </c>
      <c r="B109" s="269">
        <v>2210510</v>
      </c>
      <c r="C109" s="269">
        <v>4</v>
      </c>
      <c r="D109" s="267">
        <v>2500</v>
      </c>
      <c r="E109" s="266">
        <f>D109*C109</f>
        <v>10000</v>
      </c>
      <c r="F109" s="264" t="s">
        <v>108</v>
      </c>
    </row>
    <row r="110" spans="1:6" ht="45" x14ac:dyDescent="0.25">
      <c r="A110" s="298" t="s">
        <v>414</v>
      </c>
      <c r="B110" s="271">
        <v>2821010</v>
      </c>
      <c r="C110" s="271">
        <v>4</v>
      </c>
      <c r="D110" s="266">
        <v>2500</v>
      </c>
      <c r="E110" s="266">
        <f>D110*C110</f>
        <v>10000</v>
      </c>
      <c r="F110" s="272" t="s">
        <v>109</v>
      </c>
    </row>
    <row r="111" spans="1:6" ht="45" x14ac:dyDescent="0.25">
      <c r="A111" s="298" t="s">
        <v>110</v>
      </c>
      <c r="B111" s="271">
        <v>2821010</v>
      </c>
      <c r="C111" s="271">
        <v>3</v>
      </c>
      <c r="D111" s="266">
        <v>10000</v>
      </c>
      <c r="E111" s="266">
        <f>D111*C111</f>
        <v>30000</v>
      </c>
      <c r="F111" s="272" t="s">
        <v>109</v>
      </c>
    </row>
    <row r="112" spans="1:6" x14ac:dyDescent="0.25">
      <c r="A112" s="391" t="s">
        <v>111</v>
      </c>
      <c r="B112" s="392"/>
      <c r="C112" s="392"/>
      <c r="D112" s="393"/>
      <c r="E112" s="279"/>
      <c r="F112" s="280"/>
    </row>
    <row r="113" spans="1:6" ht="30" x14ac:dyDescent="0.25">
      <c r="A113" s="272" t="s">
        <v>112</v>
      </c>
      <c r="B113" s="265">
        <v>2821010</v>
      </c>
      <c r="C113" s="265">
        <v>2</v>
      </c>
      <c r="D113" s="266">
        <v>5000</v>
      </c>
      <c r="E113" s="267">
        <f>D113*C113</f>
        <v>10000</v>
      </c>
      <c r="F113" s="272" t="s">
        <v>113</v>
      </c>
    </row>
    <row r="114" spans="1:6" x14ac:dyDescent="0.25">
      <c r="A114" s="400" t="s">
        <v>424</v>
      </c>
      <c r="B114" s="401"/>
      <c r="C114" s="401"/>
      <c r="D114" s="402"/>
      <c r="E114" s="262"/>
      <c r="F114" s="293"/>
    </row>
    <row r="115" spans="1:6" x14ac:dyDescent="0.25">
      <c r="A115" s="403" t="s">
        <v>114</v>
      </c>
      <c r="B115" s="404"/>
      <c r="C115" s="404"/>
      <c r="D115" s="405"/>
      <c r="E115" s="262"/>
      <c r="F115" s="299"/>
    </row>
    <row r="116" spans="1:6" ht="30" x14ac:dyDescent="0.25">
      <c r="A116" s="272" t="s">
        <v>396</v>
      </c>
      <c r="B116" s="269">
        <v>2210711</v>
      </c>
      <c r="C116" s="269">
        <v>4</v>
      </c>
      <c r="D116" s="267">
        <v>1000</v>
      </c>
      <c r="E116" s="267">
        <f>D116*C116</f>
        <v>4000</v>
      </c>
      <c r="F116" s="300" t="s">
        <v>138</v>
      </c>
    </row>
    <row r="117" spans="1:6" ht="30" x14ac:dyDescent="0.25">
      <c r="A117" s="301" t="s">
        <v>134</v>
      </c>
      <c r="B117" s="269">
        <v>2821010</v>
      </c>
      <c r="C117" s="269">
        <v>1</v>
      </c>
      <c r="D117" s="267">
        <v>10000</v>
      </c>
      <c r="E117" s="267">
        <f>D117*C117</f>
        <v>10000</v>
      </c>
      <c r="F117" s="272" t="s">
        <v>139</v>
      </c>
    </row>
    <row r="118" spans="1:6" ht="60" x14ac:dyDescent="0.25">
      <c r="A118" s="272" t="s">
        <v>135</v>
      </c>
      <c r="B118" s="269">
        <v>2210711</v>
      </c>
      <c r="C118" s="269">
        <v>4</v>
      </c>
      <c r="D118" s="267">
        <v>1500</v>
      </c>
      <c r="E118" s="267">
        <f>D118*C118</f>
        <v>6000</v>
      </c>
      <c r="F118" s="264" t="s">
        <v>140</v>
      </c>
    </row>
    <row r="119" spans="1:6" ht="45" x14ac:dyDescent="0.25">
      <c r="A119" s="301" t="s">
        <v>136</v>
      </c>
      <c r="B119" s="269">
        <v>2210711</v>
      </c>
      <c r="C119" s="269">
        <v>4</v>
      </c>
      <c r="D119" s="267">
        <v>600</v>
      </c>
      <c r="E119" s="267">
        <f>D119*C119</f>
        <v>2400</v>
      </c>
      <c r="F119" s="272" t="s">
        <v>294</v>
      </c>
    </row>
    <row r="120" spans="1:6" ht="45" x14ac:dyDescent="0.25">
      <c r="A120" s="272" t="s">
        <v>137</v>
      </c>
      <c r="B120" s="269">
        <v>2210710</v>
      </c>
      <c r="C120" s="269">
        <v>4</v>
      </c>
      <c r="D120" s="267">
        <v>1500</v>
      </c>
      <c r="E120" s="267">
        <f>C120*D120</f>
        <v>6000</v>
      </c>
      <c r="F120" s="272" t="s">
        <v>293</v>
      </c>
    </row>
    <row r="121" spans="1:6" x14ac:dyDescent="0.25">
      <c r="A121" s="299" t="s">
        <v>115</v>
      </c>
      <c r="B121" s="302"/>
      <c r="C121" s="302"/>
      <c r="D121" s="262"/>
      <c r="E121" s="262">
        <f>SUM(E7:E120)</f>
        <v>3522431.4000000004</v>
      </c>
      <c r="F121" s="300"/>
    </row>
  </sheetData>
  <mergeCells count="25">
    <mergeCell ref="A39:D39"/>
    <mergeCell ref="A2:F2"/>
    <mergeCell ref="A3:F3"/>
    <mergeCell ref="A4:F4"/>
    <mergeCell ref="A5:F5"/>
    <mergeCell ref="A37:D37"/>
    <mergeCell ref="A97:D97"/>
    <mergeCell ref="A42:D42"/>
    <mergeCell ref="A50:D50"/>
    <mergeCell ref="A59:D59"/>
    <mergeCell ref="A65:D65"/>
    <mergeCell ref="A70:D70"/>
    <mergeCell ref="A72:D72"/>
    <mergeCell ref="A76:D76"/>
    <mergeCell ref="A77:D77"/>
    <mergeCell ref="A79:D79"/>
    <mergeCell ref="A85:D85"/>
    <mergeCell ref="A96:D96"/>
    <mergeCell ref="A115:D115"/>
    <mergeCell ref="A99:D99"/>
    <mergeCell ref="A104:D104"/>
    <mergeCell ref="A107:D107"/>
    <mergeCell ref="A108:D108"/>
    <mergeCell ref="A112:D112"/>
    <mergeCell ref="A114:D11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0"/>
  <sheetViews>
    <sheetView topLeftCell="A21" workbookViewId="0">
      <selection activeCell="A27" sqref="A27"/>
    </sheetView>
  </sheetViews>
  <sheetFormatPr defaultColWidth="9.140625" defaultRowHeight="15" x14ac:dyDescent="0.2"/>
  <cols>
    <col min="1" max="1" width="35.140625" style="19" customWidth="1"/>
    <col min="2" max="2" width="10.28515625" style="2" customWidth="1"/>
    <col min="3" max="3" width="9.140625" style="7" customWidth="1"/>
    <col min="4" max="4" width="14.42578125" style="60" customWidth="1"/>
    <col min="5" max="5" width="15" style="59" customWidth="1"/>
    <col min="6" max="6" width="32.5703125" style="25" customWidth="1"/>
    <col min="7" max="7" width="12.140625" style="2" bestFit="1" customWidth="1"/>
    <col min="8" max="8" width="14.42578125" style="2" bestFit="1" customWidth="1"/>
    <col min="9" max="16384" width="9.140625" style="2"/>
  </cols>
  <sheetData>
    <row r="1" spans="1:17" s="1" customFormat="1" x14ac:dyDescent="0.2">
      <c r="A1" s="406" t="s">
        <v>414</v>
      </c>
      <c r="B1" s="406"/>
      <c r="C1" s="406"/>
      <c r="D1" s="406"/>
      <c r="E1" s="406"/>
      <c r="F1" s="406"/>
    </row>
    <row r="2" spans="1:17" ht="18" customHeight="1" x14ac:dyDescent="0.25">
      <c r="A2" s="407" t="s">
        <v>425</v>
      </c>
      <c r="B2" s="407"/>
      <c r="C2" s="407"/>
      <c r="D2" s="407"/>
      <c r="E2" s="407"/>
      <c r="F2" s="407"/>
      <c r="N2" s="3"/>
      <c r="O2" s="4"/>
      <c r="P2" s="4"/>
      <c r="Q2" s="4"/>
    </row>
    <row r="3" spans="1:17" ht="32.25" customHeight="1" x14ac:dyDescent="0.2">
      <c r="A3" s="34" t="s">
        <v>362</v>
      </c>
      <c r="B3" s="34" t="s">
        <v>143</v>
      </c>
      <c r="C3" s="66" t="s">
        <v>124</v>
      </c>
      <c r="D3" s="36" t="s">
        <v>125</v>
      </c>
      <c r="E3" s="36" t="s">
        <v>126</v>
      </c>
      <c r="F3" s="35" t="s">
        <v>5</v>
      </c>
      <c r="N3" s="3"/>
      <c r="O3" s="4"/>
      <c r="P3" s="4"/>
      <c r="Q3" s="4"/>
    </row>
    <row r="4" spans="1:17" ht="25.5" customHeight="1" x14ac:dyDescent="0.25">
      <c r="A4" s="414" t="s">
        <v>185</v>
      </c>
      <c r="B4" s="415"/>
      <c r="C4" s="415"/>
      <c r="D4" s="416"/>
      <c r="E4" s="145"/>
      <c r="F4" s="227"/>
      <c r="G4" s="62"/>
      <c r="N4" s="3"/>
      <c r="O4" s="4"/>
      <c r="P4" s="4"/>
      <c r="Q4" s="4"/>
    </row>
    <row r="5" spans="1:17" s="107" customFormat="1" ht="36.75" customHeight="1" x14ac:dyDescent="0.25">
      <c r="A5" s="229" t="s">
        <v>314</v>
      </c>
      <c r="B5" s="230">
        <v>2821010</v>
      </c>
      <c r="C5" s="232">
        <v>1</v>
      </c>
      <c r="D5" s="145">
        <v>130256.83</v>
      </c>
      <c r="E5" s="145">
        <f t="shared" ref="E5:E28" si="0">D5*C5</f>
        <v>130256.83</v>
      </c>
      <c r="F5" s="230" t="s">
        <v>59</v>
      </c>
      <c r="G5" s="62"/>
      <c r="N5" s="110"/>
      <c r="O5" s="111"/>
      <c r="P5" s="111"/>
      <c r="Q5" s="111"/>
    </row>
    <row r="6" spans="1:17" ht="36.75" customHeight="1" x14ac:dyDescent="0.25">
      <c r="A6" s="476" t="s">
        <v>426</v>
      </c>
      <c r="B6" s="479"/>
      <c r="C6" s="479"/>
      <c r="D6" s="480"/>
      <c r="E6" s="233"/>
      <c r="F6" s="227"/>
      <c r="G6" s="62"/>
      <c r="H6" s="17"/>
      <c r="N6" s="3"/>
      <c r="O6" s="4"/>
      <c r="P6" s="4"/>
      <c r="Q6" s="4"/>
    </row>
    <row r="7" spans="1:17" s="107" customFormat="1" ht="45.75" customHeight="1" x14ac:dyDescent="0.25">
      <c r="A7" s="29" t="s">
        <v>402</v>
      </c>
      <c r="B7" s="234">
        <v>2821010</v>
      </c>
      <c r="C7" s="235">
        <v>1</v>
      </c>
      <c r="D7" s="236">
        <v>7348.65</v>
      </c>
      <c r="E7" s="237">
        <f>D7*C7</f>
        <v>7348.65</v>
      </c>
      <c r="F7" s="29" t="s">
        <v>210</v>
      </c>
      <c r="G7" s="62"/>
      <c r="N7" s="110"/>
      <c r="O7" s="111"/>
      <c r="P7" s="111"/>
      <c r="Q7" s="111"/>
    </row>
    <row r="8" spans="1:17" s="107" customFormat="1" ht="47.25" customHeight="1" x14ac:dyDescent="0.25">
      <c r="A8" s="29" t="s">
        <v>273</v>
      </c>
      <c r="B8" s="234">
        <v>2821010</v>
      </c>
      <c r="C8" s="235">
        <v>1</v>
      </c>
      <c r="D8" s="236">
        <v>10000</v>
      </c>
      <c r="E8" s="237">
        <f>D8*C8</f>
        <v>10000</v>
      </c>
      <c r="F8" s="29" t="s">
        <v>211</v>
      </c>
      <c r="G8" s="62"/>
      <c r="N8" s="110"/>
      <c r="O8" s="111"/>
      <c r="P8" s="111"/>
      <c r="Q8" s="111"/>
    </row>
    <row r="9" spans="1:17" s="147" customFormat="1" ht="36.75" customHeight="1" x14ac:dyDescent="0.25">
      <c r="A9" s="235" t="s">
        <v>274</v>
      </c>
      <c r="B9" s="234">
        <v>2210710</v>
      </c>
      <c r="C9" s="235">
        <v>1</v>
      </c>
      <c r="D9" s="236">
        <v>1754.08</v>
      </c>
      <c r="E9" s="237">
        <f t="shared" ref="E9:E10" si="1">D9*C9</f>
        <v>1754.08</v>
      </c>
      <c r="F9" s="29" t="s">
        <v>275</v>
      </c>
      <c r="G9" s="146"/>
      <c r="N9" s="148"/>
      <c r="O9" s="149"/>
      <c r="P9" s="149"/>
      <c r="Q9" s="149"/>
    </row>
    <row r="10" spans="1:17" s="107" customFormat="1" ht="41.25" customHeight="1" x14ac:dyDescent="0.25">
      <c r="A10" s="29" t="s">
        <v>375</v>
      </c>
      <c r="B10" s="234">
        <v>2821010</v>
      </c>
      <c r="C10" s="235">
        <v>1</v>
      </c>
      <c r="D10" s="236">
        <v>18000</v>
      </c>
      <c r="E10" s="237">
        <f t="shared" si="1"/>
        <v>18000</v>
      </c>
      <c r="F10" s="29" t="s">
        <v>212</v>
      </c>
      <c r="G10" s="62"/>
      <c r="N10" s="110"/>
      <c r="O10" s="111"/>
      <c r="P10" s="111"/>
      <c r="Q10" s="111"/>
    </row>
    <row r="11" spans="1:17" s="224" customFormat="1" ht="36.75" customHeight="1" x14ac:dyDescent="0.25">
      <c r="A11" s="29" t="s">
        <v>374</v>
      </c>
      <c r="B11" s="234">
        <v>2821010</v>
      </c>
      <c r="C11" s="235">
        <v>1</v>
      </c>
      <c r="D11" s="236">
        <v>15000</v>
      </c>
      <c r="E11" s="237">
        <f>C11*D11</f>
        <v>15000</v>
      </c>
      <c r="F11" s="29" t="s">
        <v>258</v>
      </c>
      <c r="G11" s="146"/>
      <c r="N11" s="225"/>
      <c r="O11" s="226"/>
      <c r="P11" s="226"/>
      <c r="Q11" s="226"/>
    </row>
    <row r="12" spans="1:17" s="21" customFormat="1" ht="24" customHeight="1" x14ac:dyDescent="0.2">
      <c r="A12" s="481" t="s">
        <v>427</v>
      </c>
      <c r="B12" s="482"/>
      <c r="C12" s="482"/>
      <c r="D12" s="483"/>
      <c r="E12" s="233"/>
      <c r="F12" s="238"/>
      <c r="G12" s="64"/>
      <c r="N12" s="90"/>
      <c r="O12" s="91"/>
      <c r="P12" s="91"/>
      <c r="Q12" s="91"/>
    </row>
    <row r="13" spans="1:17" s="107" customFormat="1" ht="29.25" customHeight="1" x14ac:dyDescent="0.25">
      <c r="A13" s="29" t="s">
        <v>213</v>
      </c>
      <c r="B13" s="227">
        <v>2821010</v>
      </c>
      <c r="C13" s="232">
        <v>1</v>
      </c>
      <c r="D13" s="145">
        <v>52102.73</v>
      </c>
      <c r="E13" s="145">
        <f t="shared" si="0"/>
        <v>52102.73</v>
      </c>
      <c r="F13" s="230" t="s">
        <v>269</v>
      </c>
      <c r="G13" s="62"/>
      <c r="N13" s="110"/>
      <c r="O13" s="111"/>
      <c r="P13" s="111"/>
      <c r="Q13" s="111"/>
    </row>
    <row r="14" spans="1:17" s="107" customFormat="1" ht="29.25" customHeight="1" x14ac:dyDescent="0.25">
      <c r="A14" s="476" t="s">
        <v>428</v>
      </c>
      <c r="B14" s="477"/>
      <c r="C14" s="477"/>
      <c r="D14" s="478"/>
      <c r="E14" s="145"/>
      <c r="F14" s="230"/>
      <c r="G14" s="62"/>
      <c r="N14" s="110"/>
      <c r="O14" s="111"/>
      <c r="P14" s="111"/>
      <c r="Q14" s="111"/>
    </row>
    <row r="15" spans="1:17" s="107" customFormat="1" ht="33.75" customHeight="1" x14ac:dyDescent="0.25">
      <c r="A15" s="229" t="s">
        <v>186</v>
      </c>
      <c r="B15" s="227">
        <v>2821010</v>
      </c>
      <c r="C15" s="228">
        <v>1</v>
      </c>
      <c r="D15" s="145">
        <v>13025.68</v>
      </c>
      <c r="E15" s="145">
        <f t="shared" si="0"/>
        <v>13025.68</v>
      </c>
      <c r="F15" s="229" t="s">
        <v>94</v>
      </c>
      <c r="G15" s="62"/>
      <c r="N15" s="110"/>
      <c r="O15" s="111"/>
      <c r="P15" s="111"/>
      <c r="Q15" s="111"/>
    </row>
    <row r="16" spans="1:17" ht="21.75" customHeight="1" x14ac:dyDescent="0.25">
      <c r="A16" s="411" t="s">
        <v>187</v>
      </c>
      <c r="B16" s="412"/>
      <c r="C16" s="412"/>
      <c r="D16" s="413"/>
      <c r="E16" s="36"/>
      <c r="F16" s="37"/>
      <c r="G16" s="62"/>
      <c r="N16" s="3"/>
      <c r="O16" s="4"/>
      <c r="P16" s="4"/>
      <c r="Q16" s="4"/>
    </row>
    <row r="17" spans="1:17" ht="21.75" customHeight="1" x14ac:dyDescent="0.25">
      <c r="A17" s="411" t="s">
        <v>378</v>
      </c>
      <c r="B17" s="412"/>
      <c r="C17" s="412"/>
      <c r="D17" s="413"/>
      <c r="E17" s="36"/>
      <c r="F17" s="37"/>
      <c r="G17" s="62"/>
      <c r="H17" s="318"/>
      <c r="N17" s="3"/>
      <c r="O17" s="4"/>
      <c r="P17" s="4"/>
      <c r="Q17" s="4"/>
    </row>
    <row r="18" spans="1:17" ht="21.75" customHeight="1" x14ac:dyDescent="0.25">
      <c r="A18" s="38" t="s">
        <v>403</v>
      </c>
      <c r="B18" s="41">
        <v>3111257</v>
      </c>
      <c r="C18" s="41">
        <v>1</v>
      </c>
      <c r="D18" s="256">
        <v>100000</v>
      </c>
      <c r="E18" s="49">
        <f>C18*D18</f>
        <v>100000</v>
      </c>
      <c r="F18" s="37"/>
      <c r="G18" s="62"/>
      <c r="N18" s="3"/>
      <c r="O18" s="4"/>
      <c r="P18" s="4"/>
      <c r="Q18" s="4"/>
    </row>
    <row r="19" spans="1:17" ht="34.9" customHeight="1" x14ac:dyDescent="0.25">
      <c r="A19" s="37" t="s">
        <v>340</v>
      </c>
      <c r="B19" s="41">
        <v>3111354</v>
      </c>
      <c r="C19" s="41">
        <v>1</v>
      </c>
      <c r="D19" s="256">
        <v>100000</v>
      </c>
      <c r="E19" s="49">
        <f>C19*D19</f>
        <v>100000</v>
      </c>
      <c r="F19" s="37" t="s">
        <v>438</v>
      </c>
      <c r="G19" s="62"/>
      <c r="H19" s="318"/>
      <c r="N19" s="3"/>
      <c r="O19" s="4"/>
      <c r="P19" s="4"/>
      <c r="Q19" s="4"/>
    </row>
    <row r="20" spans="1:17" ht="34.9" customHeight="1" x14ac:dyDescent="0.25">
      <c r="A20" s="37" t="s">
        <v>437</v>
      </c>
      <c r="B20" s="41">
        <v>3111354</v>
      </c>
      <c r="C20" s="41">
        <v>1</v>
      </c>
      <c r="D20" s="219">
        <v>335000</v>
      </c>
      <c r="E20" s="49">
        <f>C20*D20</f>
        <v>335000</v>
      </c>
      <c r="F20" s="37" t="s">
        <v>438</v>
      </c>
      <c r="G20" s="62"/>
      <c r="N20" s="3"/>
      <c r="O20" s="4"/>
      <c r="P20" s="4"/>
      <c r="Q20" s="4"/>
    </row>
    <row r="21" spans="1:17" ht="28.5" customHeight="1" x14ac:dyDescent="0.25">
      <c r="A21" s="37" t="s">
        <v>379</v>
      </c>
      <c r="B21" s="41">
        <v>2821010</v>
      </c>
      <c r="C21" s="41">
        <v>1</v>
      </c>
      <c r="D21" s="219">
        <v>50984.95</v>
      </c>
      <c r="E21" s="49">
        <f>C21*D21</f>
        <v>50984.95</v>
      </c>
      <c r="F21" s="37" t="s">
        <v>438</v>
      </c>
      <c r="G21" s="62"/>
      <c r="H21" s="2">
        <v>50985.35</v>
      </c>
      <c r="N21" s="3"/>
      <c r="O21" s="4"/>
      <c r="P21" s="4"/>
      <c r="Q21" s="4"/>
    </row>
    <row r="22" spans="1:17" ht="21.75" customHeight="1" x14ac:dyDescent="0.25">
      <c r="A22" s="408" t="s">
        <v>188</v>
      </c>
      <c r="B22" s="409"/>
      <c r="C22" s="409"/>
      <c r="D22" s="410"/>
      <c r="E22" s="79"/>
      <c r="F22" s="37"/>
      <c r="G22" s="62"/>
      <c r="H22" s="2">
        <v>0.4</v>
      </c>
      <c r="N22" s="3"/>
      <c r="O22" s="4"/>
      <c r="P22" s="4"/>
      <c r="Q22" s="4"/>
    </row>
    <row r="23" spans="1:17" ht="21.75" customHeight="1" x14ac:dyDescent="0.25">
      <c r="A23" s="218" t="s">
        <v>381</v>
      </c>
      <c r="B23" s="41">
        <v>3112206</v>
      </c>
      <c r="C23" s="41">
        <v>1</v>
      </c>
      <c r="D23" s="219">
        <v>50000</v>
      </c>
      <c r="E23" s="79">
        <f>C23*D23</f>
        <v>50000</v>
      </c>
      <c r="F23" s="37"/>
      <c r="G23" s="62"/>
      <c r="H23" s="2">
        <f>H21-H22</f>
        <v>50984.95</v>
      </c>
      <c r="N23" s="3"/>
      <c r="O23" s="4"/>
      <c r="P23" s="4"/>
      <c r="Q23" s="4"/>
    </row>
    <row r="24" spans="1:17" s="107" customFormat="1" ht="44.25" customHeight="1" x14ac:dyDescent="0.25">
      <c r="A24" s="46" t="s">
        <v>380</v>
      </c>
      <c r="B24" s="41">
        <v>2210617</v>
      </c>
      <c r="C24" s="217">
        <v>1</v>
      </c>
      <c r="D24" s="79">
        <v>100000</v>
      </c>
      <c r="E24" s="79">
        <f t="shared" si="0"/>
        <v>100000</v>
      </c>
      <c r="F24" s="37" t="s">
        <v>53</v>
      </c>
      <c r="G24" s="62"/>
      <c r="N24" s="110"/>
      <c r="O24" s="111"/>
      <c r="P24" s="111"/>
      <c r="Q24" s="111"/>
    </row>
    <row r="25" spans="1:17" ht="24" customHeight="1" x14ac:dyDescent="0.25">
      <c r="A25" s="408" t="s">
        <v>116</v>
      </c>
      <c r="B25" s="409"/>
      <c r="C25" s="409"/>
      <c r="D25" s="410"/>
      <c r="E25" s="79"/>
      <c r="F25" s="39"/>
      <c r="G25" s="62"/>
      <c r="N25" s="3"/>
      <c r="O25" s="4"/>
      <c r="P25" s="4"/>
      <c r="Q25" s="4"/>
    </row>
    <row r="26" spans="1:17" ht="60.75" customHeight="1" x14ac:dyDescent="0.25">
      <c r="A26" s="37" t="s">
        <v>439</v>
      </c>
      <c r="B26" s="41">
        <v>2210711</v>
      </c>
      <c r="C26" s="41">
        <v>1</v>
      </c>
      <c r="D26" s="219">
        <v>25000</v>
      </c>
      <c r="E26" s="79">
        <f>C26*D26</f>
        <v>25000</v>
      </c>
      <c r="F26" s="37" t="s">
        <v>441</v>
      </c>
      <c r="G26" s="62"/>
      <c r="N26" s="3"/>
      <c r="O26" s="4"/>
      <c r="P26" s="4"/>
      <c r="Q26" s="4"/>
    </row>
    <row r="27" spans="1:17" s="107" customFormat="1" ht="47.25" customHeight="1" x14ac:dyDescent="0.25">
      <c r="A27" s="46" t="s">
        <v>189</v>
      </c>
      <c r="B27" s="38">
        <v>2210902</v>
      </c>
      <c r="C27" s="131">
        <v>1</v>
      </c>
      <c r="D27" s="133">
        <v>50000</v>
      </c>
      <c r="E27" s="79">
        <f t="shared" si="0"/>
        <v>50000</v>
      </c>
      <c r="F27" s="40" t="s">
        <v>208</v>
      </c>
      <c r="G27" s="62"/>
      <c r="N27" s="110"/>
      <c r="O27" s="111"/>
      <c r="P27" s="111"/>
      <c r="Q27" s="111"/>
    </row>
    <row r="28" spans="1:17" s="107" customFormat="1" ht="45.75" customHeight="1" x14ac:dyDescent="0.25">
      <c r="A28" s="46" t="s">
        <v>190</v>
      </c>
      <c r="B28" s="38">
        <v>2821010</v>
      </c>
      <c r="C28" s="131">
        <v>1</v>
      </c>
      <c r="D28" s="79">
        <v>55000</v>
      </c>
      <c r="E28" s="79">
        <f t="shared" si="0"/>
        <v>55000</v>
      </c>
      <c r="F28" s="37" t="s">
        <v>405</v>
      </c>
      <c r="G28" s="62"/>
      <c r="N28" s="110"/>
      <c r="O28" s="111"/>
      <c r="P28" s="111"/>
      <c r="Q28" s="111"/>
    </row>
    <row r="29" spans="1:17" s="4" customFormat="1" ht="22.5" customHeight="1" x14ac:dyDescent="0.25">
      <c r="A29" s="408" t="s">
        <v>191</v>
      </c>
      <c r="B29" s="409"/>
      <c r="C29" s="409"/>
      <c r="D29" s="410"/>
      <c r="E29" s="79"/>
      <c r="F29" s="37"/>
      <c r="G29" s="62"/>
      <c r="H29" s="2"/>
      <c r="I29" s="2"/>
      <c r="J29" s="2"/>
      <c r="K29" s="2"/>
      <c r="L29" s="2"/>
      <c r="M29" s="2"/>
      <c r="N29" s="3"/>
    </row>
    <row r="30" spans="1:17" s="111" customFormat="1" ht="35.25" customHeight="1" x14ac:dyDescent="0.25">
      <c r="A30" s="37" t="s">
        <v>86</v>
      </c>
      <c r="B30" s="38">
        <v>2210908</v>
      </c>
      <c r="C30" s="32">
        <v>1</v>
      </c>
      <c r="D30" s="89">
        <v>40000</v>
      </c>
      <c r="E30" s="79">
        <f>D30*C30</f>
        <v>40000</v>
      </c>
      <c r="F30" s="40" t="s">
        <v>87</v>
      </c>
      <c r="G30" s="62"/>
      <c r="H30" s="107"/>
      <c r="I30" s="107"/>
      <c r="J30" s="107"/>
      <c r="K30" s="107"/>
      <c r="L30" s="107"/>
      <c r="M30" s="107"/>
      <c r="N30" s="110"/>
    </row>
    <row r="31" spans="1:17" s="111" customFormat="1" ht="28.5" customHeight="1" x14ac:dyDescent="0.25">
      <c r="A31" s="40" t="s">
        <v>55</v>
      </c>
      <c r="B31" s="38">
        <v>2210902</v>
      </c>
      <c r="C31" s="32">
        <v>2</v>
      </c>
      <c r="D31" s="89">
        <v>50000</v>
      </c>
      <c r="E31" s="79">
        <f>D31*C31</f>
        <v>100000</v>
      </c>
      <c r="F31" s="37" t="s">
        <v>56</v>
      </c>
      <c r="G31" s="62"/>
      <c r="H31" s="107"/>
      <c r="I31" s="107"/>
      <c r="J31" s="107"/>
      <c r="K31" s="107"/>
      <c r="L31" s="107"/>
      <c r="M31" s="107"/>
      <c r="N31" s="110"/>
    </row>
    <row r="32" spans="1:17" s="113" customFormat="1" ht="28.5" customHeight="1" x14ac:dyDescent="0.25">
      <c r="A32" s="40" t="s">
        <v>227</v>
      </c>
      <c r="B32" s="38">
        <v>2821010</v>
      </c>
      <c r="C32" s="32">
        <v>1</v>
      </c>
      <c r="D32" s="89">
        <v>40000</v>
      </c>
      <c r="E32" s="79">
        <f>D32*C32</f>
        <v>40000</v>
      </c>
      <c r="F32" s="38" t="s">
        <v>228</v>
      </c>
      <c r="G32" s="64"/>
      <c r="H32" s="108"/>
      <c r="I32" s="108"/>
      <c r="J32" s="108"/>
      <c r="K32" s="108"/>
      <c r="L32" s="108"/>
      <c r="M32" s="108"/>
      <c r="N32" s="112"/>
    </row>
    <row r="33" spans="1:17" s="107" customFormat="1" ht="32.25" customHeight="1" x14ac:dyDescent="0.25">
      <c r="A33" s="40" t="s">
        <v>432</v>
      </c>
      <c r="B33" s="38">
        <v>2210709</v>
      </c>
      <c r="C33" s="131">
        <v>1</v>
      </c>
      <c r="D33" s="79">
        <v>95000</v>
      </c>
      <c r="E33" s="79">
        <f>D33*C33</f>
        <v>95000</v>
      </c>
      <c r="F33" s="40" t="s">
        <v>435</v>
      </c>
      <c r="G33" s="62"/>
      <c r="N33" s="110"/>
      <c r="O33" s="111"/>
      <c r="P33" s="111"/>
      <c r="Q33" s="111"/>
    </row>
    <row r="34" spans="1:17" s="107" customFormat="1" ht="32.25" customHeight="1" x14ac:dyDescent="0.25">
      <c r="A34" s="32" t="s">
        <v>433</v>
      </c>
      <c r="B34" s="315">
        <v>2210901</v>
      </c>
      <c r="C34" s="131">
        <v>2</v>
      </c>
      <c r="D34" s="79">
        <v>40000</v>
      </c>
      <c r="E34" s="79">
        <f>D34*C34</f>
        <v>80000</v>
      </c>
      <c r="F34" s="40" t="s">
        <v>434</v>
      </c>
      <c r="G34" s="62"/>
      <c r="N34" s="110"/>
      <c r="O34" s="111"/>
      <c r="P34" s="111"/>
      <c r="Q34" s="111"/>
    </row>
    <row r="35" spans="1:17" s="107" customFormat="1" ht="32.25" customHeight="1" x14ac:dyDescent="0.25">
      <c r="A35" s="32"/>
      <c r="B35" s="38"/>
      <c r="C35" s="134"/>
      <c r="D35" s="79"/>
      <c r="E35" s="79"/>
      <c r="F35" s="40"/>
      <c r="G35" s="62"/>
      <c r="N35" s="110"/>
      <c r="O35" s="111"/>
      <c r="P35" s="111"/>
      <c r="Q35" s="111"/>
    </row>
    <row r="36" spans="1:17" s="107" customFormat="1" ht="30.75" customHeight="1" x14ac:dyDescent="0.25">
      <c r="A36" s="40" t="s">
        <v>192</v>
      </c>
      <c r="B36" s="142">
        <v>2821018</v>
      </c>
      <c r="C36" s="135">
        <v>1</v>
      </c>
      <c r="D36" s="136">
        <v>40000</v>
      </c>
      <c r="E36" s="79">
        <f t="shared" ref="E36:E37" si="2">D36*C36</f>
        <v>40000</v>
      </c>
      <c r="F36" s="40" t="s">
        <v>85</v>
      </c>
      <c r="G36" s="62"/>
      <c r="N36" s="110"/>
      <c r="O36" s="111"/>
      <c r="P36" s="111"/>
      <c r="Q36" s="111"/>
    </row>
    <row r="37" spans="1:17" s="107" customFormat="1" ht="24.75" customHeight="1" x14ac:dyDescent="0.25">
      <c r="A37" s="40" t="s">
        <v>193</v>
      </c>
      <c r="B37" s="128">
        <v>2211101</v>
      </c>
      <c r="C37" s="114">
        <v>1</v>
      </c>
      <c r="D37" s="52">
        <v>1000</v>
      </c>
      <c r="E37" s="79">
        <f t="shared" si="2"/>
        <v>1000</v>
      </c>
      <c r="F37" s="135" t="s">
        <v>255</v>
      </c>
      <c r="G37" s="62"/>
      <c r="N37" s="110"/>
      <c r="O37" s="111"/>
      <c r="P37" s="111"/>
      <c r="Q37" s="111"/>
    </row>
    <row r="38" spans="1:17" s="108" customFormat="1" ht="47.25" customHeight="1" x14ac:dyDescent="0.25">
      <c r="A38" s="126" t="s">
        <v>194</v>
      </c>
      <c r="B38" s="137">
        <v>2821010</v>
      </c>
      <c r="C38" s="131">
        <v>1</v>
      </c>
      <c r="D38" s="79">
        <v>40000</v>
      </c>
      <c r="E38" s="79">
        <v>40000</v>
      </c>
      <c r="F38" s="56" t="s">
        <v>204</v>
      </c>
      <c r="G38" s="64"/>
      <c r="N38" s="112"/>
      <c r="O38" s="113"/>
      <c r="P38" s="113"/>
      <c r="Q38" s="113"/>
    </row>
    <row r="39" spans="1:17" ht="24.75" customHeight="1" x14ac:dyDescent="0.25">
      <c r="A39" s="408" t="s">
        <v>195</v>
      </c>
      <c r="B39" s="409"/>
      <c r="C39" s="409"/>
      <c r="D39" s="410"/>
      <c r="E39" s="79"/>
      <c r="F39" s="56"/>
      <c r="G39" s="62"/>
      <c r="N39" s="3"/>
      <c r="O39" s="4"/>
      <c r="P39" s="4"/>
      <c r="Q39" s="4"/>
    </row>
    <row r="40" spans="1:17" s="107" customFormat="1" ht="57.75" customHeight="1" x14ac:dyDescent="0.25">
      <c r="A40" s="40" t="s">
        <v>440</v>
      </c>
      <c r="B40" s="38">
        <v>2210601</v>
      </c>
      <c r="C40" s="32">
        <v>1</v>
      </c>
      <c r="D40" s="49">
        <v>200000</v>
      </c>
      <c r="E40" s="49">
        <f>D40*C40</f>
        <v>200000</v>
      </c>
      <c r="F40" s="40" t="s">
        <v>172</v>
      </c>
      <c r="G40" s="62"/>
      <c r="N40" s="110"/>
      <c r="O40" s="111"/>
      <c r="P40" s="111"/>
      <c r="Q40" s="111"/>
    </row>
    <row r="41" spans="1:17" ht="20.25" customHeight="1" x14ac:dyDescent="0.25">
      <c r="A41" s="411" t="s">
        <v>196</v>
      </c>
      <c r="B41" s="412"/>
      <c r="C41" s="412"/>
      <c r="D41" s="413"/>
      <c r="E41" s="79"/>
      <c r="F41" s="50"/>
      <c r="G41" s="62"/>
      <c r="N41" s="3"/>
      <c r="O41" s="4"/>
      <c r="P41" s="4"/>
      <c r="Q41" s="4"/>
    </row>
    <row r="42" spans="1:17" ht="28.5" customHeight="1" x14ac:dyDescent="0.25">
      <c r="A42" s="422" t="s">
        <v>267</v>
      </c>
      <c r="B42" s="423"/>
      <c r="C42" s="424"/>
      <c r="D42" s="120"/>
      <c r="E42" s="79"/>
      <c r="F42" s="46"/>
      <c r="G42" s="62"/>
      <c r="N42" s="3"/>
      <c r="O42" s="4"/>
      <c r="P42" s="4"/>
      <c r="Q42" s="4"/>
    </row>
    <row r="43" spans="1:17" s="224" customFormat="1" ht="28.5" customHeight="1" x14ac:dyDescent="0.25">
      <c r="A43" s="29" t="s">
        <v>270</v>
      </c>
      <c r="B43" s="227">
        <v>2210711</v>
      </c>
      <c r="C43" s="228">
        <v>1</v>
      </c>
      <c r="D43" s="145">
        <v>19249.41</v>
      </c>
      <c r="E43" s="145">
        <f>C43*D43</f>
        <v>19249.41</v>
      </c>
      <c r="F43" s="229" t="s">
        <v>271</v>
      </c>
      <c r="G43" s="146"/>
      <c r="N43" s="225"/>
      <c r="O43" s="226"/>
      <c r="P43" s="226"/>
      <c r="Q43" s="226"/>
    </row>
    <row r="44" spans="1:17" s="107" customFormat="1" ht="28.5" customHeight="1" x14ac:dyDescent="0.25">
      <c r="A44" s="422" t="s">
        <v>268</v>
      </c>
      <c r="B44" s="431"/>
      <c r="C44" s="432"/>
      <c r="D44" s="120"/>
      <c r="E44" s="79"/>
      <c r="F44" s="46"/>
      <c r="G44" s="62"/>
      <c r="N44" s="110"/>
      <c r="O44" s="111"/>
      <c r="P44" s="111"/>
      <c r="Q44" s="111"/>
    </row>
    <row r="45" spans="1:17" s="107" customFormat="1" ht="28.5" customHeight="1" x14ac:dyDescent="0.25">
      <c r="A45" s="37" t="s">
        <v>376</v>
      </c>
      <c r="B45" s="38">
        <v>3113110</v>
      </c>
      <c r="C45" s="130">
        <v>1</v>
      </c>
      <c r="D45" s="79">
        <v>30000</v>
      </c>
      <c r="E45" s="79">
        <f t="shared" ref="E45" si="3">D45*C45</f>
        <v>30000</v>
      </c>
      <c r="F45" s="40" t="s">
        <v>254</v>
      </c>
      <c r="G45" s="62"/>
      <c r="N45" s="110"/>
      <c r="O45" s="111"/>
      <c r="P45" s="111"/>
      <c r="Q45" s="111"/>
    </row>
    <row r="46" spans="1:17" ht="31.5" customHeight="1" x14ac:dyDescent="0.25">
      <c r="A46" s="419" t="s">
        <v>431</v>
      </c>
      <c r="B46" s="420"/>
      <c r="C46" s="420"/>
      <c r="D46" s="421"/>
      <c r="E46" s="79"/>
      <c r="F46" s="40"/>
      <c r="G46" s="62"/>
      <c r="N46" s="3"/>
      <c r="O46" s="4"/>
      <c r="P46" s="4"/>
      <c r="Q46" s="4"/>
    </row>
    <row r="47" spans="1:17" ht="21" customHeight="1" x14ac:dyDescent="0.25">
      <c r="A47" s="414" t="s">
        <v>430</v>
      </c>
      <c r="B47" s="415"/>
      <c r="C47" s="415"/>
      <c r="D47" s="416"/>
      <c r="E47" s="145"/>
      <c r="F47" s="239"/>
      <c r="G47" s="62"/>
      <c r="N47" s="3"/>
      <c r="O47" s="4"/>
      <c r="P47" s="4"/>
      <c r="Q47" s="4"/>
    </row>
    <row r="48" spans="1:17" ht="36" customHeight="1" x14ac:dyDescent="0.25">
      <c r="A48" s="29" t="s">
        <v>90</v>
      </c>
      <c r="B48" s="153">
        <v>2210612</v>
      </c>
      <c r="C48" s="29">
        <v>1</v>
      </c>
      <c r="D48" s="240">
        <v>100000</v>
      </c>
      <c r="E48" s="237">
        <f>C48*D48</f>
        <v>100000</v>
      </c>
      <c r="F48" s="229" t="s">
        <v>91</v>
      </c>
      <c r="G48" s="62"/>
      <c r="N48" s="3"/>
      <c r="O48" s="4"/>
      <c r="P48" s="4"/>
      <c r="Q48" s="4"/>
    </row>
    <row r="49" spans="1:17" s="107" customFormat="1" ht="36" customHeight="1" x14ac:dyDescent="0.25">
      <c r="A49" s="29" t="s">
        <v>377</v>
      </c>
      <c r="B49" s="234">
        <v>2210602</v>
      </c>
      <c r="C49" s="235">
        <v>1</v>
      </c>
      <c r="D49" s="316">
        <v>120513.67</v>
      </c>
      <c r="E49" s="145">
        <f>C49*D49</f>
        <v>120513.67</v>
      </c>
      <c r="F49" s="229" t="s">
        <v>60</v>
      </c>
      <c r="G49" s="62"/>
      <c r="N49" s="110"/>
      <c r="O49" s="111"/>
      <c r="P49" s="111"/>
      <c r="Q49" s="111"/>
    </row>
    <row r="50" spans="1:17" ht="36" customHeight="1" x14ac:dyDescent="0.25">
      <c r="A50" s="29" t="s">
        <v>259</v>
      </c>
      <c r="B50" s="255">
        <v>3113160</v>
      </c>
      <c r="C50" s="29">
        <v>1</v>
      </c>
      <c r="D50" s="240">
        <v>40000</v>
      </c>
      <c r="E50" s="237">
        <f>C50*D50</f>
        <v>40000</v>
      </c>
      <c r="F50" s="29" t="s">
        <v>260</v>
      </c>
      <c r="G50" s="62"/>
      <c r="N50" s="3"/>
      <c r="O50" s="4"/>
      <c r="P50" s="4"/>
      <c r="Q50" s="4"/>
    </row>
    <row r="51" spans="1:17" s="107" customFormat="1" ht="36" customHeight="1" x14ac:dyDescent="0.25">
      <c r="A51" s="29"/>
      <c r="B51" s="241"/>
      <c r="C51" s="29"/>
      <c r="D51" s="240"/>
      <c r="E51" s="145"/>
      <c r="F51" s="229"/>
      <c r="G51" s="62"/>
      <c r="N51" s="110"/>
      <c r="O51" s="111"/>
      <c r="P51" s="111"/>
      <c r="Q51" s="111"/>
    </row>
    <row r="52" spans="1:17" ht="21.75" customHeight="1" x14ac:dyDescent="0.25">
      <c r="A52" s="484" t="s">
        <v>429</v>
      </c>
      <c r="B52" s="485"/>
      <c r="C52" s="485"/>
      <c r="D52" s="486"/>
      <c r="E52" s="242"/>
      <c r="F52" s="243"/>
      <c r="G52" s="62"/>
      <c r="N52" s="3"/>
      <c r="O52" s="4"/>
      <c r="P52" s="4"/>
      <c r="Q52" s="4"/>
    </row>
    <row r="53" spans="1:17" ht="25.5" customHeight="1" x14ac:dyDescent="0.25">
      <c r="A53" s="428" t="s">
        <v>209</v>
      </c>
      <c r="B53" s="429"/>
      <c r="C53" s="429"/>
      <c r="D53" s="430"/>
      <c r="E53" s="145"/>
      <c r="F53" s="29"/>
      <c r="G53" s="62"/>
      <c r="N53" s="3"/>
      <c r="O53" s="4"/>
      <c r="P53" s="4"/>
      <c r="Q53" s="4"/>
    </row>
    <row r="54" spans="1:17" s="107" customFormat="1" ht="32.25" customHeight="1" x14ac:dyDescent="0.25">
      <c r="A54" s="244" t="s">
        <v>388</v>
      </c>
      <c r="B54" s="153">
        <v>2210710</v>
      </c>
      <c r="C54" s="235">
        <v>1</v>
      </c>
      <c r="D54" s="236">
        <v>25000</v>
      </c>
      <c r="E54" s="237">
        <f t="shared" ref="E54:E59" si="4">D54*C54</f>
        <v>25000</v>
      </c>
      <c r="F54" s="235" t="s">
        <v>214</v>
      </c>
      <c r="G54" s="62"/>
      <c r="N54" s="110"/>
      <c r="O54" s="111"/>
      <c r="P54" s="111"/>
      <c r="Q54" s="111"/>
    </row>
    <row r="55" spans="1:17" s="107" customFormat="1" ht="33" customHeight="1" x14ac:dyDescent="0.25">
      <c r="A55" s="229" t="s">
        <v>387</v>
      </c>
      <c r="B55" s="230">
        <v>2210111</v>
      </c>
      <c r="C55" s="232">
        <v>1</v>
      </c>
      <c r="D55" s="145">
        <v>16819.009999999998</v>
      </c>
      <c r="E55" s="145">
        <f t="shared" si="4"/>
        <v>16819.009999999998</v>
      </c>
      <c r="F55" s="245" t="s">
        <v>21</v>
      </c>
      <c r="G55" s="62"/>
      <c r="N55" s="110"/>
      <c r="O55" s="111"/>
      <c r="P55" s="111"/>
      <c r="Q55" s="111"/>
    </row>
    <row r="56" spans="1:17" ht="23.25" customHeight="1" x14ac:dyDescent="0.25">
      <c r="A56" s="428" t="s">
        <v>197</v>
      </c>
      <c r="B56" s="429"/>
      <c r="C56" s="429"/>
      <c r="D56" s="430"/>
      <c r="E56" s="145"/>
      <c r="F56" s="229"/>
      <c r="G56" s="62"/>
      <c r="N56" s="3"/>
      <c r="O56" s="4"/>
      <c r="P56" s="4"/>
      <c r="Q56" s="4"/>
    </row>
    <row r="57" spans="1:17" s="107" customFormat="1" ht="41.25" customHeight="1" x14ac:dyDescent="0.25">
      <c r="A57" s="29" t="s">
        <v>391</v>
      </c>
      <c r="B57" s="230">
        <v>3112204</v>
      </c>
      <c r="C57" s="232">
        <v>1</v>
      </c>
      <c r="D57" s="246">
        <v>18250</v>
      </c>
      <c r="E57" s="145">
        <f t="shared" si="4"/>
        <v>18250</v>
      </c>
      <c r="F57" s="29" t="s">
        <v>392</v>
      </c>
      <c r="G57" s="62"/>
      <c r="N57" s="110"/>
      <c r="O57" s="111"/>
      <c r="P57" s="111"/>
      <c r="Q57" s="111"/>
    </row>
    <row r="58" spans="1:17" s="107" customFormat="1" ht="41.25" customHeight="1" x14ac:dyDescent="0.25">
      <c r="A58" s="119" t="s">
        <v>21</v>
      </c>
      <c r="B58" s="119">
        <v>3112208</v>
      </c>
      <c r="C58" s="121">
        <v>1</v>
      </c>
      <c r="D58" s="49">
        <v>46770.42</v>
      </c>
      <c r="E58" s="79">
        <f>D58*C58</f>
        <v>46770.42</v>
      </c>
      <c r="F58" s="39" t="s">
        <v>240</v>
      </c>
      <c r="G58" s="62"/>
      <c r="N58" s="110"/>
      <c r="O58" s="111"/>
      <c r="P58" s="111"/>
      <c r="Q58" s="111"/>
    </row>
    <row r="59" spans="1:17" s="147" customFormat="1" ht="34.5" customHeight="1" x14ac:dyDescent="0.25">
      <c r="A59" s="29" t="s">
        <v>206</v>
      </c>
      <c r="B59" s="153">
        <v>2210606</v>
      </c>
      <c r="C59" s="232">
        <v>1</v>
      </c>
      <c r="D59" s="145">
        <v>11674.24</v>
      </c>
      <c r="E59" s="145">
        <f t="shared" si="4"/>
        <v>11674.24</v>
      </c>
      <c r="F59" s="248" t="s">
        <v>205</v>
      </c>
      <c r="G59" s="146"/>
      <c r="N59" s="148"/>
      <c r="O59" s="149"/>
      <c r="P59" s="149"/>
      <c r="Q59" s="149"/>
    </row>
    <row r="60" spans="1:17" s="107" customFormat="1" ht="27.75" customHeight="1" x14ac:dyDescent="0.25">
      <c r="A60" s="314" t="s">
        <v>198</v>
      </c>
      <c r="B60" s="227">
        <v>2210505</v>
      </c>
      <c r="C60" s="250">
        <v>2</v>
      </c>
      <c r="D60" s="247">
        <v>20000</v>
      </c>
      <c r="E60" s="247">
        <f>D60*C60</f>
        <v>40000</v>
      </c>
      <c r="F60" s="229" t="s">
        <v>48</v>
      </c>
      <c r="G60" s="62"/>
      <c r="N60" s="110"/>
      <c r="O60" s="111"/>
      <c r="P60" s="111"/>
      <c r="Q60" s="111"/>
    </row>
    <row r="61" spans="1:17" ht="24.75" customHeight="1" x14ac:dyDescent="0.25">
      <c r="A61" s="251" t="s">
        <v>199</v>
      </c>
      <c r="B61" s="153"/>
      <c r="C61" s="252"/>
      <c r="D61" s="253"/>
      <c r="E61" s="145"/>
      <c r="F61" s="153"/>
      <c r="G61" s="62"/>
      <c r="N61" s="3"/>
      <c r="O61" s="4"/>
      <c r="P61" s="4"/>
      <c r="Q61" s="4"/>
    </row>
    <row r="62" spans="1:17" s="107" customFormat="1" ht="46.5" customHeight="1" x14ac:dyDescent="0.25">
      <c r="A62" s="29" t="s">
        <v>386</v>
      </c>
      <c r="B62" s="230">
        <v>2210709</v>
      </c>
      <c r="C62" s="229">
        <v>1</v>
      </c>
      <c r="D62" s="247">
        <v>20000</v>
      </c>
      <c r="E62" s="145">
        <f>D62*C62</f>
        <v>20000</v>
      </c>
      <c r="F62" s="230" t="s">
        <v>406</v>
      </c>
      <c r="G62" s="62"/>
      <c r="N62" s="110"/>
      <c r="O62" s="111"/>
      <c r="P62" s="111"/>
      <c r="Q62" s="111"/>
    </row>
    <row r="63" spans="1:17" ht="44.25" customHeight="1" x14ac:dyDescent="0.25">
      <c r="A63" s="230" t="s">
        <v>276</v>
      </c>
      <c r="B63" s="227">
        <v>2210711</v>
      </c>
      <c r="C63" s="250">
        <v>1</v>
      </c>
      <c r="D63" s="247">
        <v>25000</v>
      </c>
      <c r="E63" s="247">
        <f>C63*D63</f>
        <v>25000</v>
      </c>
      <c r="F63" s="235" t="s">
        <v>272</v>
      </c>
      <c r="G63" s="62"/>
      <c r="N63" s="3"/>
      <c r="O63" s="4"/>
      <c r="P63" s="4"/>
      <c r="Q63" s="4"/>
    </row>
    <row r="64" spans="1:17" ht="32.25" customHeight="1" x14ac:dyDescent="0.25">
      <c r="A64" s="230" t="s">
        <v>384</v>
      </c>
      <c r="B64" s="227">
        <v>2210709</v>
      </c>
      <c r="C64" s="250">
        <v>4</v>
      </c>
      <c r="D64" s="247">
        <v>7500</v>
      </c>
      <c r="E64" s="247">
        <f>C64*D64</f>
        <v>30000</v>
      </c>
      <c r="F64" s="235" t="s">
        <v>385</v>
      </c>
      <c r="G64" s="62"/>
      <c r="N64" s="3"/>
      <c r="O64" s="4"/>
      <c r="P64" s="4"/>
      <c r="Q64" s="4"/>
    </row>
    <row r="65" spans="1:17" s="107" customFormat="1" ht="42.75" customHeight="1" x14ac:dyDescent="0.25">
      <c r="A65" s="29" t="s">
        <v>383</v>
      </c>
      <c r="B65" s="231">
        <v>2210709</v>
      </c>
      <c r="C65" s="29">
        <v>4</v>
      </c>
      <c r="D65" s="240">
        <v>5000</v>
      </c>
      <c r="E65" s="237">
        <f>D65*C65</f>
        <v>20000</v>
      </c>
      <c r="F65" s="229" t="s">
        <v>284</v>
      </c>
      <c r="G65" s="62"/>
      <c r="N65" s="110"/>
      <c r="O65" s="111"/>
      <c r="P65" s="111"/>
      <c r="Q65" s="111"/>
    </row>
    <row r="66" spans="1:17" s="107" customFormat="1" ht="36" customHeight="1" x14ac:dyDescent="0.25">
      <c r="A66" s="29" t="s">
        <v>389</v>
      </c>
      <c r="B66" s="227">
        <v>2210801</v>
      </c>
      <c r="C66" s="228">
        <v>1</v>
      </c>
      <c r="D66" s="145">
        <v>12000</v>
      </c>
      <c r="E66" s="145">
        <f t="shared" ref="E66" si="5">D66*C66</f>
        <v>12000</v>
      </c>
      <c r="F66" s="29" t="s">
        <v>390</v>
      </c>
      <c r="G66" s="62"/>
      <c r="N66" s="110"/>
      <c r="O66" s="111"/>
      <c r="P66" s="111"/>
      <c r="Q66" s="111"/>
    </row>
    <row r="67" spans="1:17" ht="21.75" customHeight="1" x14ac:dyDescent="0.25">
      <c r="A67" s="425" t="s">
        <v>200</v>
      </c>
      <c r="B67" s="426"/>
      <c r="C67" s="426"/>
      <c r="D67" s="427"/>
      <c r="E67" s="145"/>
      <c r="F67" s="313"/>
      <c r="G67" s="62"/>
      <c r="N67" s="3"/>
      <c r="O67" s="4"/>
      <c r="P67" s="4"/>
      <c r="Q67" s="4"/>
    </row>
    <row r="68" spans="1:17" ht="19.5" customHeight="1" x14ac:dyDescent="0.25">
      <c r="A68" s="408" t="s">
        <v>201</v>
      </c>
      <c r="B68" s="409"/>
      <c r="C68" s="409"/>
      <c r="D68" s="410"/>
      <c r="E68" s="79"/>
      <c r="F68" s="40"/>
      <c r="G68" s="62"/>
      <c r="N68" s="3"/>
      <c r="O68" s="4"/>
      <c r="P68" s="4"/>
      <c r="Q68" s="4"/>
    </row>
    <row r="69" spans="1:17" s="107" customFormat="1" ht="31.5" customHeight="1" x14ac:dyDescent="0.25">
      <c r="A69" s="46" t="s">
        <v>221</v>
      </c>
      <c r="B69" s="37">
        <v>2210503</v>
      </c>
      <c r="C69" s="132">
        <v>1</v>
      </c>
      <c r="D69" s="85">
        <v>88387</v>
      </c>
      <c r="E69" s="79">
        <f>D69*C69</f>
        <v>88387</v>
      </c>
      <c r="F69" s="40"/>
      <c r="G69" s="62"/>
      <c r="N69" s="110"/>
      <c r="O69" s="111"/>
      <c r="P69" s="111"/>
      <c r="Q69" s="111"/>
    </row>
    <row r="70" spans="1:17" s="107" customFormat="1" ht="45.75" customHeight="1" x14ac:dyDescent="0.25">
      <c r="A70" s="46" t="s">
        <v>408</v>
      </c>
      <c r="B70" s="62">
        <v>2210302</v>
      </c>
      <c r="C70" s="40">
        <v>1</v>
      </c>
      <c r="D70" s="49">
        <v>80000</v>
      </c>
      <c r="E70" s="79">
        <f>D70*C70</f>
        <v>80000</v>
      </c>
      <c r="F70" s="37" t="s">
        <v>404</v>
      </c>
      <c r="G70" s="65"/>
      <c r="N70" s="110"/>
      <c r="O70" s="111"/>
      <c r="P70" s="111"/>
      <c r="Q70" s="111"/>
    </row>
    <row r="71" spans="1:17" s="107" customFormat="1" ht="28.5" customHeight="1" x14ac:dyDescent="0.25">
      <c r="A71" s="46" t="s">
        <v>202</v>
      </c>
      <c r="B71" s="37">
        <v>2210205</v>
      </c>
      <c r="C71" s="32">
        <v>2</v>
      </c>
      <c r="D71" s="49">
        <v>45000</v>
      </c>
      <c r="E71" s="85">
        <f>D71*C71</f>
        <v>90000</v>
      </c>
      <c r="F71" s="40" t="s">
        <v>207</v>
      </c>
      <c r="G71" s="65"/>
      <c r="N71" s="110"/>
      <c r="O71" s="111"/>
      <c r="P71" s="111"/>
      <c r="Q71" s="111"/>
    </row>
    <row r="72" spans="1:17" s="107" customFormat="1" ht="28.5" customHeight="1" x14ac:dyDescent="0.25">
      <c r="A72" s="46" t="s">
        <v>409</v>
      </c>
      <c r="B72" s="37">
        <v>2210301</v>
      </c>
      <c r="C72" s="32">
        <v>1</v>
      </c>
      <c r="D72" s="49">
        <v>7000</v>
      </c>
      <c r="E72" s="85">
        <f>D72*C72</f>
        <v>7000</v>
      </c>
      <c r="F72" s="40" t="s">
        <v>436</v>
      </c>
      <c r="G72" s="62"/>
      <c r="N72" s="110"/>
      <c r="O72" s="111"/>
      <c r="P72" s="111"/>
      <c r="Q72" s="111"/>
    </row>
    <row r="73" spans="1:17" s="107" customFormat="1" ht="33" customHeight="1" x14ac:dyDescent="0.25">
      <c r="A73" s="46" t="s">
        <v>411</v>
      </c>
      <c r="B73" s="143">
        <v>2210709</v>
      </c>
      <c r="C73" s="139">
        <v>1</v>
      </c>
      <c r="D73" s="138">
        <v>15000</v>
      </c>
      <c r="E73" s="79">
        <f>C73*D73</f>
        <v>15000</v>
      </c>
      <c r="F73" s="57"/>
      <c r="G73" s="62"/>
      <c r="N73" s="110"/>
      <c r="O73" s="111"/>
      <c r="P73" s="111"/>
      <c r="Q73" s="111"/>
    </row>
    <row r="74" spans="1:17" s="108" customFormat="1" ht="33" customHeight="1" x14ac:dyDescent="0.2">
      <c r="A74" s="220" t="s">
        <v>119</v>
      </c>
      <c r="B74" s="221"/>
      <c r="C74" s="222"/>
      <c r="D74" s="223"/>
      <c r="E74" s="77">
        <f>SUM(E5:E73)</f>
        <v>2605136.67</v>
      </c>
      <c r="F74" s="317">
        <v>2605136.67</v>
      </c>
      <c r="G74" s="64"/>
      <c r="N74" s="112"/>
      <c r="O74" s="113"/>
      <c r="P74" s="113"/>
      <c r="Q74" s="113"/>
    </row>
    <row r="75" spans="1:17" ht="24" customHeight="1" x14ac:dyDescent="0.25">
      <c r="A75" s="411" t="s">
        <v>442</v>
      </c>
      <c r="B75" s="412"/>
      <c r="C75" s="412"/>
      <c r="D75" s="413"/>
      <c r="E75" s="79"/>
      <c r="F75" s="42"/>
      <c r="G75" s="62"/>
      <c r="H75" s="17">
        <f>E74-F74</f>
        <v>0</v>
      </c>
      <c r="N75" s="3"/>
      <c r="O75" s="4"/>
      <c r="P75" s="4"/>
      <c r="Q75" s="4"/>
    </row>
    <row r="76" spans="1:17" s="107" customFormat="1" ht="23.25" customHeight="1" x14ac:dyDescent="0.25">
      <c r="A76" s="38" t="s">
        <v>12</v>
      </c>
      <c r="B76" s="38">
        <v>2821010</v>
      </c>
      <c r="C76" s="32">
        <v>4</v>
      </c>
      <c r="D76" s="45">
        <v>25000</v>
      </c>
      <c r="E76" s="79">
        <f t="shared" ref="E76:E82" si="6">D76*C76</f>
        <v>100000</v>
      </c>
      <c r="F76" s="40" t="s">
        <v>13</v>
      </c>
      <c r="G76" s="65" t="e">
        <f>#REF!/6</f>
        <v>#REF!</v>
      </c>
      <c r="N76" s="110"/>
      <c r="O76" s="111"/>
      <c r="P76" s="111"/>
      <c r="Q76" s="111"/>
    </row>
    <row r="77" spans="1:17" s="107" customFormat="1" ht="23.25" customHeight="1" x14ac:dyDescent="0.25">
      <c r="A77" s="38" t="s">
        <v>14</v>
      </c>
      <c r="B77" s="38">
        <v>2821010</v>
      </c>
      <c r="C77" s="32">
        <v>12</v>
      </c>
      <c r="D77" s="45">
        <v>5300</v>
      </c>
      <c r="E77" s="79">
        <f t="shared" si="6"/>
        <v>63600</v>
      </c>
      <c r="F77" s="40" t="s">
        <v>15</v>
      </c>
      <c r="G77" s="65" t="e">
        <f>#REF!/12</f>
        <v>#REF!</v>
      </c>
      <c r="N77" s="110"/>
      <c r="O77" s="111"/>
      <c r="P77" s="111"/>
      <c r="Q77" s="111"/>
    </row>
    <row r="78" spans="1:17" s="107" customFormat="1" ht="30" customHeight="1" x14ac:dyDescent="0.25">
      <c r="A78" s="38" t="s">
        <v>16</v>
      </c>
      <c r="B78" s="38">
        <v>2821009</v>
      </c>
      <c r="C78" s="32">
        <v>6</v>
      </c>
      <c r="D78" s="45">
        <v>3334</v>
      </c>
      <c r="E78" s="79">
        <f t="shared" si="6"/>
        <v>20004</v>
      </c>
      <c r="F78" s="40" t="s">
        <v>17</v>
      </c>
      <c r="G78" s="65" t="e">
        <f>#REF!/6</f>
        <v>#REF!</v>
      </c>
      <c r="N78" s="110"/>
      <c r="O78" s="111"/>
      <c r="P78" s="111"/>
      <c r="Q78" s="111"/>
    </row>
    <row r="79" spans="1:17" s="107" customFormat="1" ht="30" customHeight="1" x14ac:dyDescent="0.25">
      <c r="A79" s="38" t="s">
        <v>18</v>
      </c>
      <c r="B79" s="128">
        <v>2211101</v>
      </c>
      <c r="C79" s="32">
        <v>1</v>
      </c>
      <c r="D79" s="45">
        <v>1400</v>
      </c>
      <c r="E79" s="79">
        <f>D79*C79</f>
        <v>1400</v>
      </c>
      <c r="F79" s="40" t="s">
        <v>255</v>
      </c>
      <c r="G79" s="62"/>
      <c r="N79" s="110"/>
      <c r="O79" s="111"/>
      <c r="P79" s="111"/>
      <c r="Q79" s="111"/>
    </row>
    <row r="80" spans="1:17" s="107" customFormat="1" ht="30" customHeight="1" x14ac:dyDescent="0.25">
      <c r="A80" s="125" t="s">
        <v>203</v>
      </c>
      <c r="B80" s="38">
        <v>2821009</v>
      </c>
      <c r="C80" s="32">
        <v>1</v>
      </c>
      <c r="D80" s="45">
        <v>36526</v>
      </c>
      <c r="E80" s="79">
        <f>D80*C80</f>
        <v>36526</v>
      </c>
      <c r="F80" s="40" t="s">
        <v>393</v>
      </c>
      <c r="G80" s="62"/>
      <c r="H80" s="319"/>
      <c r="N80" s="110"/>
      <c r="O80" s="111"/>
      <c r="P80" s="111"/>
      <c r="Q80" s="111"/>
    </row>
    <row r="81" spans="1:17" s="107" customFormat="1" ht="30" customHeight="1" x14ac:dyDescent="0.25">
      <c r="A81" s="38" t="s">
        <v>19</v>
      </c>
      <c r="B81" s="38">
        <v>2821009</v>
      </c>
      <c r="C81" s="32">
        <v>5</v>
      </c>
      <c r="D81" s="45">
        <v>20000</v>
      </c>
      <c r="E81" s="79">
        <f t="shared" si="6"/>
        <v>100000</v>
      </c>
      <c r="F81" s="40" t="s">
        <v>20</v>
      </c>
      <c r="G81" s="62"/>
      <c r="H81" s="320"/>
      <c r="N81" s="110"/>
      <c r="O81" s="111"/>
      <c r="P81" s="111"/>
      <c r="Q81" s="111"/>
    </row>
    <row r="82" spans="1:17" s="107" customFormat="1" ht="30" customHeight="1" x14ac:dyDescent="0.25">
      <c r="A82" s="38" t="s">
        <v>277</v>
      </c>
      <c r="B82" s="38">
        <v>2210607</v>
      </c>
      <c r="C82" s="32">
        <v>1</v>
      </c>
      <c r="D82" s="45">
        <v>278470</v>
      </c>
      <c r="E82" s="79">
        <f t="shared" si="6"/>
        <v>278470</v>
      </c>
      <c r="F82" s="40"/>
      <c r="G82" s="62"/>
      <c r="N82" s="110"/>
      <c r="O82" s="111"/>
      <c r="P82" s="111"/>
      <c r="Q82" s="111"/>
    </row>
    <row r="83" spans="1:17" s="107" customFormat="1" ht="30" customHeight="1" x14ac:dyDescent="0.25">
      <c r="A83" s="34" t="s">
        <v>119</v>
      </c>
      <c r="B83" s="38"/>
      <c r="C83" s="32"/>
      <c r="D83" s="45"/>
      <c r="E83" s="77">
        <f>SUM(E76:E82)</f>
        <v>600000</v>
      </c>
      <c r="F83" s="40"/>
      <c r="G83" s="62"/>
      <c r="N83" s="110"/>
      <c r="O83" s="111"/>
      <c r="P83" s="111"/>
      <c r="Q83" s="111"/>
    </row>
    <row r="84" spans="1:17" ht="34.5" customHeight="1" x14ac:dyDescent="0.25">
      <c r="A84" s="35" t="s">
        <v>120</v>
      </c>
      <c r="B84" s="67"/>
      <c r="C84" s="97"/>
      <c r="D84" s="86"/>
      <c r="E84" s="77">
        <f>E74+E83</f>
        <v>3205136.67</v>
      </c>
      <c r="F84" s="32"/>
      <c r="G84" s="62"/>
      <c r="N84" s="3"/>
      <c r="O84" s="4"/>
      <c r="P84" s="4"/>
      <c r="Q84" s="4"/>
    </row>
    <row r="85" spans="1:17" ht="18.75" customHeight="1" x14ac:dyDescent="0.2">
      <c r="A85" s="100"/>
      <c r="B85" s="6"/>
      <c r="D85" s="87"/>
      <c r="E85" s="31"/>
      <c r="F85" s="8"/>
      <c r="N85" s="3"/>
      <c r="O85" s="4"/>
      <c r="P85" s="4"/>
      <c r="Q85" s="4"/>
    </row>
    <row r="86" spans="1:17" ht="18.75" customHeight="1" x14ac:dyDescent="0.2">
      <c r="A86" s="101"/>
      <c r="B86" s="9"/>
      <c r="C86" s="98"/>
      <c r="D86" s="88"/>
      <c r="F86" s="11"/>
      <c r="N86" s="3"/>
      <c r="O86" s="4"/>
      <c r="P86" s="4"/>
      <c r="Q86" s="4"/>
    </row>
    <row r="87" spans="1:17" ht="18.75" customHeight="1" x14ac:dyDescent="0.2">
      <c r="A87" s="101"/>
      <c r="B87" s="9"/>
      <c r="C87" s="98"/>
      <c r="D87" s="88"/>
      <c r="F87" s="11"/>
      <c r="N87" s="3"/>
      <c r="O87" s="4"/>
      <c r="P87" s="4"/>
      <c r="Q87" s="4"/>
    </row>
    <row r="88" spans="1:17" ht="18.75" customHeight="1" x14ac:dyDescent="0.2">
      <c r="A88" s="101"/>
      <c r="B88" s="9"/>
      <c r="C88" s="98"/>
      <c r="D88" s="88"/>
      <c r="F88" s="12"/>
      <c r="N88" s="3"/>
      <c r="O88" s="4"/>
      <c r="P88" s="4"/>
      <c r="Q88" s="4"/>
    </row>
    <row r="89" spans="1:17" ht="18.75" customHeight="1" x14ac:dyDescent="0.2">
      <c r="A89" s="101"/>
      <c r="B89" s="9"/>
      <c r="C89" s="98"/>
      <c r="D89" s="88"/>
      <c r="F89" s="12"/>
      <c r="N89" s="3"/>
      <c r="O89" s="4"/>
      <c r="P89" s="4"/>
      <c r="Q89" s="4"/>
    </row>
    <row r="90" spans="1:17" ht="18.75" customHeight="1" x14ac:dyDescent="0.2">
      <c r="A90" s="101"/>
      <c r="B90" s="9"/>
      <c r="C90" s="98"/>
      <c r="D90" s="88"/>
      <c r="F90" s="11"/>
      <c r="N90" s="3"/>
      <c r="O90" s="4"/>
      <c r="P90" s="4"/>
      <c r="Q90" s="4"/>
    </row>
    <row r="91" spans="1:17" ht="18.75" customHeight="1" x14ac:dyDescent="0.2">
      <c r="A91" s="101"/>
      <c r="B91" s="9"/>
      <c r="C91" s="98"/>
      <c r="D91" s="88"/>
      <c r="F91" s="11"/>
      <c r="N91" s="3"/>
      <c r="O91" s="4"/>
      <c r="P91" s="4"/>
      <c r="Q91" s="4"/>
    </row>
    <row r="92" spans="1:17" ht="18.75" customHeight="1" x14ac:dyDescent="0.2">
      <c r="A92" s="101"/>
      <c r="B92" s="9"/>
      <c r="C92" s="98"/>
      <c r="D92" s="88"/>
      <c r="F92" s="12"/>
      <c r="N92" s="3"/>
      <c r="O92" s="4"/>
      <c r="P92" s="4"/>
      <c r="Q92" s="4"/>
    </row>
    <row r="93" spans="1:17" ht="18.75" customHeight="1" x14ac:dyDescent="0.2">
      <c r="A93" s="101"/>
      <c r="B93" s="13"/>
      <c r="C93" s="13"/>
      <c r="D93" s="88"/>
      <c r="F93" s="11"/>
      <c r="N93" s="3"/>
      <c r="O93" s="4"/>
      <c r="P93" s="4"/>
      <c r="Q93" s="4"/>
    </row>
    <row r="94" spans="1:17" ht="18.75" customHeight="1" x14ac:dyDescent="0.2">
      <c r="A94" s="102"/>
      <c r="B94" s="14"/>
      <c r="C94" s="14"/>
      <c r="D94" s="88"/>
      <c r="F94" s="11"/>
      <c r="N94" s="3"/>
      <c r="O94" s="4"/>
      <c r="P94" s="4"/>
      <c r="Q94" s="4"/>
    </row>
    <row r="95" spans="1:17" ht="18.75" customHeight="1" x14ac:dyDescent="0.2">
      <c r="A95" s="102"/>
      <c r="B95" s="14"/>
      <c r="C95" s="14"/>
      <c r="D95" s="88"/>
      <c r="F95" s="12"/>
      <c r="N95" s="3"/>
      <c r="O95" s="4"/>
      <c r="P95" s="4"/>
      <c r="Q95" s="4"/>
    </row>
    <row r="96" spans="1:17" ht="18.75" customHeight="1" x14ac:dyDescent="0.2">
      <c r="A96" s="101"/>
      <c r="B96" s="9"/>
      <c r="C96" s="98"/>
      <c r="F96" s="11"/>
      <c r="N96" s="3"/>
      <c r="O96" s="4"/>
      <c r="P96" s="4"/>
      <c r="Q96" s="4"/>
    </row>
    <row r="97" spans="1:17" ht="18.75" customHeight="1" x14ac:dyDescent="0.2">
      <c r="A97" s="101"/>
      <c r="B97" s="9"/>
      <c r="C97" s="98"/>
      <c r="D97" s="88"/>
      <c r="F97" s="11"/>
      <c r="N97" s="3"/>
      <c r="O97" s="4"/>
      <c r="P97" s="4"/>
      <c r="Q97" s="4"/>
    </row>
    <row r="98" spans="1:17" ht="18.75" customHeight="1" x14ac:dyDescent="0.2">
      <c r="A98" s="101"/>
      <c r="B98" s="9"/>
      <c r="C98" s="99"/>
      <c r="D98" s="88"/>
      <c r="F98" s="16"/>
      <c r="N98" s="3"/>
      <c r="O98" s="4"/>
      <c r="P98" s="4"/>
      <c r="Q98" s="4"/>
    </row>
    <row r="99" spans="1:17" ht="18.75" customHeight="1" x14ac:dyDescent="0.2">
      <c r="A99" s="101"/>
      <c r="B99" s="9"/>
      <c r="C99" s="98"/>
      <c r="D99" s="88"/>
      <c r="F99" s="16"/>
      <c r="N99" s="3"/>
      <c r="O99" s="4"/>
      <c r="P99" s="4"/>
      <c r="Q99" s="4"/>
    </row>
    <row r="100" spans="1:17" ht="18.75" customHeight="1" x14ac:dyDescent="0.2">
      <c r="A100" s="101"/>
      <c r="B100" s="9"/>
      <c r="C100" s="98"/>
      <c r="D100" s="88"/>
      <c r="F100" s="16"/>
      <c r="N100" s="3"/>
      <c r="O100" s="4"/>
      <c r="P100" s="4"/>
      <c r="Q100" s="4"/>
    </row>
    <row r="101" spans="1:17" ht="18.75" customHeight="1" x14ac:dyDescent="0.2">
      <c r="A101" s="101"/>
      <c r="B101" s="9"/>
      <c r="C101" s="98"/>
      <c r="D101" s="88"/>
      <c r="F101" s="16"/>
      <c r="N101" s="3"/>
      <c r="O101" s="4"/>
      <c r="P101" s="4"/>
      <c r="Q101" s="4"/>
    </row>
    <row r="102" spans="1:17" ht="18.75" customHeight="1" x14ac:dyDescent="0.2">
      <c r="A102" s="101"/>
      <c r="B102" s="9"/>
      <c r="C102" s="98"/>
      <c r="D102" s="88"/>
      <c r="F102" s="11"/>
      <c r="N102" s="3"/>
      <c r="O102" s="4"/>
      <c r="P102" s="4"/>
      <c r="Q102" s="4"/>
    </row>
    <row r="103" spans="1:17" ht="18.75" customHeight="1" x14ac:dyDescent="0.2">
      <c r="A103" s="101"/>
      <c r="B103" s="9"/>
      <c r="C103" s="98"/>
      <c r="D103" s="88"/>
      <c r="F103" s="11"/>
      <c r="N103" s="3"/>
      <c r="O103" s="4"/>
      <c r="P103" s="4"/>
      <c r="Q103" s="4"/>
    </row>
    <row r="104" spans="1:17" x14ac:dyDescent="0.2">
      <c r="A104" s="12"/>
      <c r="F104" s="11"/>
    </row>
    <row r="105" spans="1:17" x14ac:dyDescent="0.2">
      <c r="A105" s="11"/>
      <c r="F105" s="11"/>
    </row>
    <row r="106" spans="1:17" x14ac:dyDescent="0.2">
      <c r="A106" s="26"/>
      <c r="C106" s="27"/>
      <c r="F106" s="11"/>
    </row>
    <row r="107" spans="1:17" x14ac:dyDescent="0.2">
      <c r="A107" s="26"/>
      <c r="C107" s="27"/>
      <c r="F107" s="11"/>
    </row>
    <row r="108" spans="1:17" x14ac:dyDescent="0.2">
      <c r="A108" s="26"/>
      <c r="C108" s="27"/>
      <c r="F108" s="11"/>
    </row>
    <row r="109" spans="1:17" x14ac:dyDescent="0.2">
      <c r="A109" s="26"/>
      <c r="C109" s="27"/>
      <c r="F109" s="11"/>
    </row>
    <row r="110" spans="1:17" x14ac:dyDescent="0.2">
      <c r="A110" s="26"/>
      <c r="C110" s="27"/>
      <c r="F110" s="11"/>
    </row>
    <row r="111" spans="1:17" x14ac:dyDescent="0.2">
      <c r="A111" s="26"/>
      <c r="C111" s="27"/>
      <c r="F111" s="11"/>
    </row>
    <row r="112" spans="1:17" x14ac:dyDescent="0.2">
      <c r="A112" s="26"/>
      <c r="C112" s="27"/>
      <c r="F112" s="11"/>
    </row>
    <row r="113" spans="1:6" x14ac:dyDescent="0.2">
      <c r="A113" s="26"/>
      <c r="C113" s="27"/>
      <c r="F113" s="11"/>
    </row>
    <row r="114" spans="1:6" x14ac:dyDescent="0.2">
      <c r="A114" s="26"/>
      <c r="C114" s="27"/>
      <c r="F114" s="11"/>
    </row>
    <row r="115" spans="1:6" x14ac:dyDescent="0.2">
      <c r="A115" s="26"/>
      <c r="C115" s="27"/>
      <c r="F115" s="11"/>
    </row>
    <row r="116" spans="1:6" x14ac:dyDescent="0.2">
      <c r="A116" s="26"/>
      <c r="C116" s="27"/>
      <c r="F116" s="11"/>
    </row>
    <row r="117" spans="1:6" x14ac:dyDescent="0.2">
      <c r="A117" s="26"/>
      <c r="C117" s="27"/>
      <c r="F117" s="11"/>
    </row>
    <row r="118" spans="1:6" x14ac:dyDescent="0.2">
      <c r="A118" s="26"/>
      <c r="C118" s="27"/>
      <c r="F118" s="11"/>
    </row>
    <row r="119" spans="1:6" x14ac:dyDescent="0.2">
      <c r="A119" s="26"/>
      <c r="C119" s="27"/>
      <c r="F119" s="11"/>
    </row>
    <row r="120" spans="1:6" x14ac:dyDescent="0.2">
      <c r="A120" s="26"/>
      <c r="C120" s="27"/>
      <c r="F120" s="11"/>
    </row>
    <row r="121" spans="1:6" x14ac:dyDescent="0.2">
      <c r="A121" s="26"/>
      <c r="C121" s="27"/>
      <c r="F121" s="11"/>
    </row>
    <row r="122" spans="1:6" x14ac:dyDescent="0.2">
      <c r="A122" s="11"/>
      <c r="F122" s="11"/>
    </row>
    <row r="123" spans="1:6" x14ac:dyDescent="0.2">
      <c r="A123" s="11"/>
      <c r="F123" s="12"/>
    </row>
    <row r="124" spans="1:6" x14ac:dyDescent="0.2">
      <c r="A124" s="11"/>
      <c r="F124" s="11"/>
    </row>
    <row r="125" spans="1:6" x14ac:dyDescent="0.2">
      <c r="A125" s="100"/>
      <c r="B125" s="21"/>
      <c r="C125" s="98"/>
      <c r="D125" s="59"/>
      <c r="F125" s="11"/>
    </row>
    <row r="126" spans="1:6" x14ac:dyDescent="0.2">
      <c r="A126" s="100"/>
      <c r="B126" s="21"/>
      <c r="C126" s="98"/>
      <c r="D126" s="59"/>
      <c r="F126" s="11"/>
    </row>
    <row r="127" spans="1:6" x14ac:dyDescent="0.2">
      <c r="A127" s="11"/>
      <c r="F127" s="11"/>
    </row>
    <row r="128" spans="1:6" x14ac:dyDescent="0.2">
      <c r="A128" s="11"/>
      <c r="F128" s="11"/>
    </row>
    <row r="129" spans="1:6" x14ac:dyDescent="0.2">
      <c r="A129" s="11"/>
      <c r="F129" s="11"/>
    </row>
    <row r="130" spans="1:6" x14ac:dyDescent="0.2">
      <c r="A130" s="11"/>
      <c r="F130" s="11"/>
    </row>
    <row r="131" spans="1:6" x14ac:dyDescent="0.2">
      <c r="A131" s="11"/>
      <c r="F131" s="11"/>
    </row>
    <row r="132" spans="1:6" x14ac:dyDescent="0.2">
      <c r="A132" s="11"/>
      <c r="F132" s="11"/>
    </row>
    <row r="133" spans="1:6" x14ac:dyDescent="0.2">
      <c r="F133" s="11"/>
    </row>
    <row r="134" spans="1:6" x14ac:dyDescent="0.2">
      <c r="F134" s="11"/>
    </row>
    <row r="135" spans="1:6" x14ac:dyDescent="0.2">
      <c r="A135" s="5"/>
      <c r="B135" s="21"/>
      <c r="C135" s="98"/>
      <c r="D135" s="59"/>
      <c r="F135" s="11"/>
    </row>
    <row r="136" spans="1:6" x14ac:dyDescent="0.2">
      <c r="F136" s="11"/>
    </row>
    <row r="137" spans="1:6" x14ac:dyDescent="0.2">
      <c r="F137" s="11"/>
    </row>
    <row r="138" spans="1:6" x14ac:dyDescent="0.2">
      <c r="A138" s="20"/>
      <c r="C138" s="27"/>
      <c r="F138" s="11"/>
    </row>
    <row r="139" spans="1:6" x14ac:dyDescent="0.2">
      <c r="A139" s="20"/>
      <c r="C139" s="27"/>
      <c r="F139" s="11"/>
    </row>
    <row r="140" spans="1:6" x14ac:dyDescent="0.2">
      <c r="A140" s="20"/>
      <c r="C140" s="27"/>
      <c r="F140" s="11"/>
    </row>
    <row r="141" spans="1:6" x14ac:dyDescent="0.2">
      <c r="A141" s="20"/>
      <c r="C141" s="27"/>
      <c r="F141" s="11"/>
    </row>
    <row r="142" spans="1:6" x14ac:dyDescent="0.2">
      <c r="A142" s="20"/>
      <c r="C142" s="27"/>
      <c r="F142" s="11"/>
    </row>
    <row r="143" spans="1:6" x14ac:dyDescent="0.2">
      <c r="A143" s="20"/>
      <c r="C143" s="27"/>
      <c r="F143" s="11"/>
    </row>
    <row r="144" spans="1:6" x14ac:dyDescent="0.2">
      <c r="A144" s="20"/>
      <c r="C144" s="27"/>
      <c r="F144" s="11"/>
    </row>
    <row r="145" spans="1:6" x14ac:dyDescent="0.2">
      <c r="A145" s="20"/>
      <c r="C145" s="27"/>
      <c r="F145" s="11"/>
    </row>
    <row r="146" spans="1:6" x14ac:dyDescent="0.2">
      <c r="A146" s="20"/>
      <c r="C146" s="27"/>
      <c r="F146" s="11"/>
    </row>
    <row r="147" spans="1:6" x14ac:dyDescent="0.2">
      <c r="A147" s="20"/>
      <c r="C147" s="27"/>
      <c r="F147" s="11"/>
    </row>
    <row r="148" spans="1:6" x14ac:dyDescent="0.2">
      <c r="A148" s="20"/>
      <c r="C148" s="27"/>
      <c r="F148" s="11"/>
    </row>
    <row r="149" spans="1:6" x14ac:dyDescent="0.2">
      <c r="A149" s="20"/>
      <c r="C149" s="27"/>
      <c r="F149" s="12"/>
    </row>
    <row r="150" spans="1:6" x14ac:dyDescent="0.2">
      <c r="A150" s="20"/>
      <c r="C150" s="27"/>
      <c r="F150" s="12"/>
    </row>
    <row r="151" spans="1:6" x14ac:dyDescent="0.2">
      <c r="A151" s="20"/>
      <c r="C151" s="27"/>
      <c r="F151" s="12"/>
    </row>
    <row r="152" spans="1:6" x14ac:dyDescent="0.2">
      <c r="A152" s="20"/>
      <c r="C152" s="27"/>
      <c r="F152" s="12"/>
    </row>
    <row r="153" spans="1:6" x14ac:dyDescent="0.2">
      <c r="A153" s="20"/>
      <c r="C153" s="27"/>
      <c r="F153" s="12"/>
    </row>
    <row r="154" spans="1:6" x14ac:dyDescent="0.2">
      <c r="A154" s="22"/>
      <c r="B154" s="15"/>
      <c r="F154" s="12"/>
    </row>
    <row r="155" spans="1:6" x14ac:dyDescent="0.2">
      <c r="A155" s="18"/>
      <c r="B155" s="17"/>
      <c r="F155" s="11"/>
    </row>
    <row r="156" spans="1:6" x14ac:dyDescent="0.2">
      <c r="A156" s="18"/>
      <c r="B156" s="17"/>
      <c r="F156" s="11"/>
    </row>
    <row r="157" spans="1:6" x14ac:dyDescent="0.2">
      <c r="A157" s="18"/>
      <c r="B157" s="17"/>
      <c r="F157" s="11"/>
    </row>
    <row r="158" spans="1:6" x14ac:dyDescent="0.2">
      <c r="D158" s="59"/>
      <c r="F158" s="11"/>
    </row>
    <row r="159" spans="1:6" x14ac:dyDescent="0.2">
      <c r="A159" s="23"/>
      <c r="B159" s="24"/>
      <c r="D159" s="59"/>
      <c r="F159" s="11"/>
    </row>
    <row r="160" spans="1:6" x14ac:dyDescent="0.2">
      <c r="A160" s="23"/>
      <c r="B160" s="24"/>
      <c r="F160" s="11"/>
    </row>
    <row r="161" spans="1:6" x14ac:dyDescent="0.2">
      <c r="A161" s="5"/>
      <c r="B161" s="21"/>
      <c r="C161" s="98"/>
      <c r="D161" s="59"/>
      <c r="F161" s="11"/>
    </row>
    <row r="162" spans="1:6" x14ac:dyDescent="0.2">
      <c r="A162" s="5"/>
      <c r="B162" s="21"/>
      <c r="C162" s="98"/>
      <c r="D162" s="59"/>
      <c r="F162" s="11"/>
    </row>
    <row r="163" spans="1:6" x14ac:dyDescent="0.2">
      <c r="A163" s="22"/>
      <c r="B163" s="15"/>
      <c r="F163" s="11"/>
    </row>
    <row r="164" spans="1:6" x14ac:dyDescent="0.2">
      <c r="A164" s="22"/>
      <c r="B164" s="15"/>
      <c r="F164" s="11"/>
    </row>
    <row r="165" spans="1:6" x14ac:dyDescent="0.2">
      <c r="A165" s="22"/>
      <c r="B165" s="15"/>
      <c r="F165" s="11"/>
    </row>
    <row r="166" spans="1:6" x14ac:dyDescent="0.2">
      <c r="A166" s="22"/>
      <c r="B166" s="15"/>
      <c r="F166" s="11"/>
    </row>
    <row r="167" spans="1:6" x14ac:dyDescent="0.2">
      <c r="A167" s="22"/>
      <c r="B167" s="15"/>
      <c r="F167" s="11"/>
    </row>
    <row r="168" spans="1:6" x14ac:dyDescent="0.2">
      <c r="A168" s="22"/>
      <c r="B168" s="15"/>
    </row>
    <row r="169" spans="1:6" x14ac:dyDescent="0.2">
      <c r="A169" s="22"/>
      <c r="B169" s="15"/>
    </row>
    <row r="170" spans="1:6" x14ac:dyDescent="0.2">
      <c r="A170" s="22"/>
      <c r="B170" s="15"/>
      <c r="F170" s="26"/>
    </row>
    <row r="171" spans="1:6" x14ac:dyDescent="0.2">
      <c r="A171" s="22"/>
      <c r="B171" s="15"/>
      <c r="F171" s="26"/>
    </row>
    <row r="172" spans="1:6" x14ac:dyDescent="0.2">
      <c r="A172" s="22"/>
      <c r="B172" s="15"/>
      <c r="F172" s="26"/>
    </row>
    <row r="173" spans="1:6" x14ac:dyDescent="0.2">
      <c r="A173" s="22"/>
      <c r="B173" s="15"/>
      <c r="F173" s="26"/>
    </row>
    <row r="174" spans="1:6" x14ac:dyDescent="0.2">
      <c r="A174" s="22"/>
      <c r="B174" s="15"/>
      <c r="F174" s="26"/>
    </row>
    <row r="175" spans="1:6" x14ac:dyDescent="0.2">
      <c r="A175" s="22"/>
      <c r="B175" s="15"/>
      <c r="F175" s="26"/>
    </row>
    <row r="176" spans="1:6" x14ac:dyDescent="0.2">
      <c r="A176" s="22"/>
      <c r="B176" s="15"/>
      <c r="F176" s="26"/>
    </row>
    <row r="177" spans="1:6" x14ac:dyDescent="0.2">
      <c r="D177" s="59"/>
      <c r="F177" s="26"/>
    </row>
    <row r="179" spans="1:6" x14ac:dyDescent="0.2">
      <c r="A179" s="20"/>
      <c r="C179" s="27"/>
      <c r="F179" s="26"/>
    </row>
    <row r="180" spans="1:6" x14ac:dyDescent="0.2">
      <c r="A180" s="20"/>
      <c r="C180" s="27"/>
      <c r="F180" s="26"/>
    </row>
    <row r="181" spans="1:6" x14ac:dyDescent="0.2">
      <c r="A181" s="20"/>
      <c r="C181" s="27"/>
      <c r="F181" s="26"/>
    </row>
    <row r="182" spans="1:6" x14ac:dyDescent="0.2">
      <c r="A182" s="20"/>
      <c r="C182" s="27"/>
      <c r="F182" s="26"/>
    </row>
    <row r="183" spans="1:6" x14ac:dyDescent="0.2">
      <c r="A183" s="20"/>
      <c r="C183" s="27"/>
      <c r="F183" s="26"/>
    </row>
    <row r="184" spans="1:6" x14ac:dyDescent="0.2">
      <c r="A184" s="20"/>
      <c r="C184" s="27"/>
      <c r="F184" s="26"/>
    </row>
    <row r="185" spans="1:6" x14ac:dyDescent="0.2">
      <c r="A185" s="20"/>
      <c r="C185" s="27"/>
      <c r="F185" s="26"/>
    </row>
    <row r="186" spans="1:6" x14ac:dyDescent="0.2">
      <c r="A186" s="20"/>
      <c r="C186" s="27"/>
      <c r="F186" s="26"/>
    </row>
    <row r="187" spans="1:6" x14ac:dyDescent="0.2">
      <c r="A187" s="20"/>
      <c r="C187" s="27"/>
      <c r="F187" s="26"/>
    </row>
    <row r="188" spans="1:6" x14ac:dyDescent="0.2">
      <c r="A188" s="20"/>
      <c r="C188" s="27"/>
      <c r="F188" s="26"/>
    </row>
    <row r="189" spans="1:6" x14ac:dyDescent="0.2">
      <c r="A189" s="20"/>
      <c r="C189" s="27"/>
      <c r="F189" s="26"/>
    </row>
    <row r="190" spans="1:6" x14ac:dyDescent="0.2">
      <c r="A190" s="20"/>
      <c r="C190" s="27"/>
      <c r="F190" s="26"/>
    </row>
    <row r="191" spans="1:6" x14ac:dyDescent="0.2">
      <c r="A191" s="20"/>
      <c r="C191" s="27"/>
      <c r="F191" s="26"/>
    </row>
    <row r="192" spans="1:6" x14ac:dyDescent="0.2">
      <c r="A192" s="20"/>
      <c r="C192" s="27"/>
      <c r="F192" s="26"/>
    </row>
    <row r="193" spans="1:6" x14ac:dyDescent="0.2">
      <c r="A193" s="20"/>
      <c r="C193" s="27"/>
      <c r="F193" s="26"/>
    </row>
    <row r="194" spans="1:6" x14ac:dyDescent="0.2">
      <c r="A194" s="20"/>
      <c r="C194" s="27"/>
      <c r="F194" s="26"/>
    </row>
    <row r="195" spans="1:6" x14ac:dyDescent="0.2">
      <c r="A195" s="20"/>
      <c r="C195" s="27"/>
      <c r="F195" s="26"/>
    </row>
    <row r="196" spans="1:6" x14ac:dyDescent="0.2">
      <c r="A196" s="20"/>
      <c r="C196" s="27"/>
      <c r="F196" s="26"/>
    </row>
    <row r="197" spans="1:6" x14ac:dyDescent="0.2">
      <c r="A197" s="20"/>
      <c r="C197" s="27"/>
      <c r="F197" s="26"/>
    </row>
    <row r="198" spans="1:6" x14ac:dyDescent="0.2">
      <c r="A198" s="20"/>
      <c r="C198" s="27"/>
      <c r="F198" s="26"/>
    </row>
    <row r="199" spans="1:6" x14ac:dyDescent="0.2">
      <c r="A199" s="20"/>
      <c r="C199" s="27"/>
      <c r="F199" s="26"/>
    </row>
    <row r="200" spans="1:6" x14ac:dyDescent="0.2">
      <c r="A200" s="20"/>
      <c r="C200" s="27"/>
      <c r="F200" s="26"/>
    </row>
  </sheetData>
  <mergeCells count="23">
    <mergeCell ref="A53:D53"/>
    <mergeCell ref="A56:D56"/>
    <mergeCell ref="A67:D67"/>
    <mergeCell ref="A68:D68"/>
    <mergeCell ref="A75:D75"/>
    <mergeCell ref="A52:D52"/>
    <mergeCell ref="A16:D16"/>
    <mergeCell ref="A17:D17"/>
    <mergeCell ref="A22:D22"/>
    <mergeCell ref="A25:D25"/>
    <mergeCell ref="A29:D29"/>
    <mergeCell ref="A39:D39"/>
    <mergeCell ref="A41:D41"/>
    <mergeCell ref="A42:C42"/>
    <mergeCell ref="A44:C44"/>
    <mergeCell ref="A46:D46"/>
    <mergeCell ref="A47:D47"/>
    <mergeCell ref="A14:D14"/>
    <mergeCell ref="A1:F1"/>
    <mergeCell ref="A2:F2"/>
    <mergeCell ref="A4:D4"/>
    <mergeCell ref="A6:D6"/>
    <mergeCell ref="A12:D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IGF</vt:lpstr>
      <vt:lpstr>DACF and MP</vt:lpstr>
      <vt:lpstr>DACF-RFG</vt:lpstr>
      <vt:lpstr>PWD</vt:lpstr>
      <vt:lpstr>GoG</vt:lpstr>
      <vt:lpstr>MDF</vt:lpstr>
      <vt:lpstr>All Funding Source</vt:lpstr>
      <vt:lpstr>Sheet2</vt:lpstr>
      <vt:lpstr>2023 Composit</vt:lpstr>
      <vt:lpstr>Sheet1</vt:lpstr>
      <vt:lpstr>'All Funding Source'!Print_Area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BUDGET</dc:creator>
  <cp:lastModifiedBy>Windows User</cp:lastModifiedBy>
  <cp:lastPrinted>2025-02-18T17:01:59Z</cp:lastPrinted>
  <dcterms:created xsi:type="dcterms:W3CDTF">2020-03-05T13:55:59Z</dcterms:created>
  <dcterms:modified xsi:type="dcterms:W3CDTF">2025-02-18T17:02:11Z</dcterms:modified>
</cp:coreProperties>
</file>